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s\SAVJETOVANJE I PRORAČUN\Općina Sveti Đurđ\Općina Sveti Đurđ\SAVJETOVANJE\"/>
    </mc:Choice>
  </mc:AlternateContent>
  <xr:revisionPtr revIDLastSave="0" documentId="13_ncr:1_{CAB9692B-80F1-4467-BCE8-78BA887EB546}" xr6:coauthVersionLast="47" xr6:coauthVersionMax="47" xr10:uidLastSave="{00000000-0000-0000-0000-000000000000}"/>
  <bookViews>
    <workbookView xWindow="-120" yWindow="-120" windowWidth="29040" windowHeight="15720" xr2:uid="{23739448-7A78-45E4-A08E-6997DF85EAF2}"/>
  </bookViews>
  <sheets>
    <sheet name="Račun prihoda i rashoda" sheetId="1" r:id="rId1"/>
    <sheet name="prema ekonomskoj kvalifikaciji" sheetId="2" r:id="rId2"/>
    <sheet name="prema izvorima financiranja" sheetId="5" r:id="rId3"/>
    <sheet name="Posebni dio proračuna" sheetId="6" r:id="rId4"/>
  </sheets>
  <definedNames>
    <definedName name="__DdeLink__11779_883490670" localSheetId="0">'Račun prihoda i rashoda'!#REF!</definedName>
    <definedName name="__DdeLink__22814_693110938" localSheetId="3">'Posebni dio proračuna'!#REF!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5" l="1"/>
  <c r="G6" i="5"/>
  <c r="F10" i="2"/>
  <c r="F21" i="1"/>
  <c r="D21" i="1"/>
  <c r="D22" i="1"/>
  <c r="F22" i="1"/>
  <c r="C23" i="1"/>
  <c r="E23" i="1"/>
  <c r="D23" i="1" s="1"/>
  <c r="D24" i="1"/>
  <c r="F24" i="1"/>
  <c r="D25" i="1"/>
  <c r="F25" i="1"/>
  <c r="D26" i="1"/>
  <c r="F26" i="1"/>
  <c r="F23" i="1" l="1"/>
  <c r="E27" i="1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37" i="5"/>
  <c r="F43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6" i="5"/>
  <c r="F7" i="5"/>
  <c r="E35" i="1"/>
  <c r="D35" i="1" s="1"/>
  <c r="F21" i="2"/>
  <c r="F12" i="2"/>
  <c r="F13" i="2"/>
  <c r="F14" i="2"/>
  <c r="F15" i="2"/>
  <c r="F16" i="2"/>
  <c r="F17" i="2"/>
  <c r="F19" i="2"/>
  <c r="F20" i="2"/>
  <c r="F23" i="2"/>
  <c r="F24" i="2"/>
  <c r="F25" i="2"/>
  <c r="F26" i="2"/>
  <c r="F27" i="2"/>
  <c r="F28" i="2"/>
  <c r="F29" i="2"/>
  <c r="F31" i="2"/>
  <c r="F32" i="2"/>
  <c r="F34" i="2"/>
  <c r="F35" i="2"/>
  <c r="F36" i="2"/>
  <c r="D21" i="2"/>
  <c r="D12" i="2"/>
  <c r="D13" i="2"/>
  <c r="D14" i="2"/>
  <c r="D15" i="2"/>
  <c r="D16" i="2"/>
  <c r="D17" i="2"/>
  <c r="D19" i="2"/>
  <c r="D20" i="2"/>
  <c r="D23" i="2"/>
  <c r="D24" i="2"/>
  <c r="D25" i="2"/>
  <c r="D26" i="2"/>
  <c r="D27" i="2"/>
  <c r="D28" i="2"/>
  <c r="D29" i="2"/>
  <c r="D30" i="2"/>
  <c r="D31" i="2"/>
  <c r="D32" i="2"/>
  <c r="D34" i="2"/>
  <c r="D35" i="2"/>
  <c r="D36" i="2"/>
  <c r="E21" i="2"/>
  <c r="F38" i="5"/>
  <c r="F26" i="5"/>
  <c r="F33" i="1"/>
  <c r="F32" i="1"/>
  <c r="D33" i="1"/>
  <c r="D36" i="1"/>
  <c r="D32" i="1"/>
  <c r="E34" i="1"/>
  <c r="D34" i="1" s="1"/>
  <c r="E33" i="2"/>
  <c r="F33" i="2" s="1"/>
  <c r="E22" i="2"/>
  <c r="F22" i="2" s="1"/>
  <c r="E11" i="2"/>
  <c r="F11" i="2" s="1"/>
  <c r="E18" i="2"/>
  <c r="F18" i="2" s="1"/>
  <c r="D11" i="2" l="1"/>
  <c r="D22" i="2"/>
  <c r="D33" i="2"/>
  <c r="D18" i="2"/>
  <c r="D27" i="1"/>
  <c r="F27" i="1"/>
  <c r="F34" i="1"/>
  <c r="F6" i="5"/>
  <c r="E10" i="2"/>
  <c r="D10" i="2" l="1"/>
  <c r="F35" i="1"/>
  <c r="F64" i="5"/>
  <c r="F60" i="5"/>
  <c r="F37" i="5" s="1"/>
</calcChain>
</file>

<file path=xl/sharedStrings.xml><?xml version="1.0" encoding="utf-8"?>
<sst xmlns="http://schemas.openxmlformats.org/spreadsheetml/2006/main" count="745" uniqueCount="379">
  <si>
    <t>PRIJEDLOG</t>
  </si>
  <si>
    <t>II. IZMJENE I DOPUNE PRORAČUNA OPĆINE SVETI ĐURĐ ZA 2025 GODINU</t>
  </si>
  <si>
    <t>Izmjene i dopune Proračuna sastoje se od Računa prihoda i rashoda i Račun financiranja, kako slijedi:</t>
  </si>
  <si>
    <t xml:space="preserve">I. OPĆI DIO </t>
  </si>
  <si>
    <t>A</t>
  </si>
  <si>
    <t>RAČUN PRIHODA I RASHODA</t>
  </si>
  <si>
    <t>OPIS</t>
  </si>
  <si>
    <t>Povećanje/smanjenje</t>
  </si>
  <si>
    <t>Prihodi poslovanja</t>
  </si>
  <si>
    <t>Prihodi od prodaje nefinancijske imovine</t>
  </si>
  <si>
    <t>6+7</t>
  </si>
  <si>
    <t>UKUPNO PRIHODI</t>
  </si>
  <si>
    <t>Rashodi poslovanja</t>
  </si>
  <si>
    <t>Rashodi za nabavu nefinancijske imovine</t>
  </si>
  <si>
    <t>3+4</t>
  </si>
  <si>
    <t>UKUPNO RASHODI</t>
  </si>
  <si>
    <t>(6+7)-(3+4)</t>
  </si>
  <si>
    <t>VIŠAK(+)/MANJAK(-)</t>
  </si>
  <si>
    <t>B</t>
  </si>
  <si>
    <t>RAČUN  FINANCIRANJA</t>
  </si>
  <si>
    <t>Primici od financijske imovine i zaduživanja</t>
  </si>
  <si>
    <t>Izdaci za financijsku imovinu i otplate zajmova</t>
  </si>
  <si>
    <t>NETO FINANCIRANJE</t>
  </si>
  <si>
    <t>PRENESENI VIŠAK/MANJAK IZ PRETHODNE GODINE</t>
  </si>
  <si>
    <t xml:space="preserve">VIŠEGODIŠNJI PLAN URAVNOTEŽENJA </t>
  </si>
  <si>
    <t>UKUPNI PRIHODI (6+7+8)</t>
  </si>
  <si>
    <t>UKUPNI RASHODI (3+4+5)</t>
  </si>
  <si>
    <t>Višak/manjak + neto financiranje + raspoloživa sredstva iz prethodnih godina</t>
  </si>
  <si>
    <t xml:space="preserve">Račun/konto </t>
  </si>
  <si>
    <t>8-5</t>
  </si>
  <si>
    <t>I. izmjene i dopune proračuna za 2025. godinu</t>
  </si>
  <si>
    <t>II. izmjene i dopune proračuna za 2025. godinu</t>
  </si>
  <si>
    <t xml:space="preserve">U Proračunu Općine Sveti Đurđ za 2025. godinu (u daljnjem tekstu Proračun) mijenja se članak 1. u dijelu koji se odnosi na 2025.godinu, </t>
  </si>
  <si>
    <t>dok projekcije za 2026. i 2027. godinu ostaju nepromijenjene.</t>
  </si>
  <si>
    <t>I. OPĆI DIO - A. RAČUN PRIHODA I RASHODA PREMA EKONOMSKOJ KLASIFIKACIJI</t>
  </si>
  <si>
    <t>Broj računa / konto</t>
  </si>
  <si>
    <t>NAZIV</t>
  </si>
  <si>
    <t>UKUPNO  PRIHODA / PRIMITAKA</t>
  </si>
  <si>
    <t>Prihodi  poslovanja</t>
  </si>
  <si>
    <t>Prihodi  od  poreza</t>
  </si>
  <si>
    <t>Pomoći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</si>
  <si>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</si>
  <si>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</si>
  <si>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</si>
  <si>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</si>
  <si>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neproizvedene dugotrajne imovine</t>
  </si>
  <si>
    <t>Prihodi od prodaje proizvedene dugotrajne imovine</t>
  </si>
  <si>
    <t>UKUPNO  RASHODI/IZDACI</t>
  </si>
  <si>
    <t>3.787,260,66</t>
  </si>
  <si>
    <t>Rashodi za zaposlene</t>
  </si>
  <si>
    <t>Rashodi za zaposlene-dječji vrtić „Suncokret“</t>
  </si>
  <si>
    <t>Materijalni rashodi</t>
  </si>
  <si>
    <t>Materijalni rashodi-dječji vrtić „Suncokret“</t>
  </si>
  <si>
    <t>Financijski rashodi</t>
  </si>
  <si>
    <t>Financijski rashodi-dječji vrtić „Suncokret Sveti Đurđ“</t>
  </si>
  <si>
    <t>Subvencije</t>
  </si>
  <si>
    <t>Naknada građanima i kućanstvima</t>
  </si>
  <si>
    <t>Ostali rashodi</t>
  </si>
  <si>
    <t>Rashodi za nabavu neproizvedene dugotrajne imovine</t>
  </si>
  <si>
    <t>Rashodi za nabavu proizvedene dugotrajne imovine</t>
  </si>
  <si>
    <t>Rashodi za nabavu proizvedene dugotrajne imovine-dječji vrtić „Suncokret“</t>
  </si>
  <si>
    <t>I. OPĆI DIO - A. RAČUN PRIHODA I RASHODA-PRIHODI PREMA IZVORIMA FINANCIRANJA</t>
  </si>
  <si>
    <t>Izvor</t>
  </si>
  <si>
    <t>Opis</t>
  </si>
  <si>
    <t>Opći prihodi i primici</t>
  </si>
  <si>
    <t>Pomoći EU</t>
  </si>
  <si>
    <t>Ostale pomoći</t>
  </si>
  <si>
    <t>Prihodi od spomeničke rente</t>
  </si>
  <si>
    <t>Ostali prihodi za posebne namjene</t>
  </si>
  <si>
    <t>Vlastiti prihodi</t>
  </si>
  <si>
    <t>Donacije</t>
  </si>
  <si>
    <t>Prihodi od prodaje ili zamjene nefinancijske imovine i naknade s naslova osiguranja</t>
  </si>
  <si>
    <t>Broj računa/konto</t>
  </si>
  <si>
    <t>I. OPĆI DIO - A. RAČUN PRIHODA I RASHODA - RASHODI PREMA IZVORIMA FINANCIRANJA</t>
  </si>
  <si>
    <t xml:space="preserve"> Izmjene i dopune proračuna za 2025. godinu</t>
  </si>
  <si>
    <t>UKUPNO  RASHODA/IZDATAKA</t>
  </si>
  <si>
    <t>Rashodi za zaposlene - dječji vrtić „Suncokret“</t>
  </si>
  <si>
    <t>Materijalni rashodi – dječji vrtić „Suncokret“</t>
  </si>
  <si>
    <t>Financijski rashodi – dječji vrtić „Suncokret“</t>
  </si>
  <si>
    <t>Ostale pomoći iz državnog proračuna</t>
  </si>
  <si>
    <t>Prihodi od prodaje ili zamjene nefinancijske imovine</t>
  </si>
  <si>
    <t>Rashodi za nabavu proizvedene dugotrajne imovine – dječji vrtić „Suncokret“</t>
  </si>
  <si>
    <t>Članak 3.</t>
  </si>
  <si>
    <t>Rashodi i izdaci Proračuna raspoređuju se po korisnicima i programima po posebnim namjenama kako slijedi:</t>
  </si>
  <si>
    <t>II. POSEBNI DIO PRORAČUNA OPĆINE SVETI ĐURĐ</t>
  </si>
  <si>
    <t>Šifra izvora financiranja</t>
  </si>
  <si>
    <t xml:space="preserve"> RASHODI I IZDACI</t>
  </si>
  <si>
    <t>RAZDJEL 001: PREDSTAVNIČKA I IZVRŠNA TIJELA</t>
  </si>
  <si>
    <t>001  01</t>
  </si>
  <si>
    <t>GLAVA 001  01:Općinsko vijeće</t>
  </si>
  <si>
    <t>P  1001</t>
  </si>
  <si>
    <t>PROGRAM  01: Redovna djelatnost Općinskog vijeća</t>
  </si>
  <si>
    <t>A 1001  01</t>
  </si>
  <si>
    <t>AKTIVNOST: Sredstva za rad Općinskog vijeća</t>
  </si>
  <si>
    <t>Funkcijska klasifikacija: 01-Opće javne usluge</t>
  </si>
  <si>
    <t>Rashodi  poslovanja</t>
  </si>
  <si>
    <t>A 1001  02</t>
  </si>
  <si>
    <t>AKTIVNOST: Financiranje političkih stranaka</t>
  </si>
  <si>
    <t xml:space="preserve">RAZDJEL  002: OPĆINSKA UPRAVA-IZVRŠNA TIJELA  </t>
  </si>
  <si>
    <t>002  01</t>
  </si>
  <si>
    <t>GLAVA 002  01:Ured načelnika</t>
  </si>
  <si>
    <t>11,15,71</t>
  </si>
  <si>
    <t>P  2002</t>
  </si>
  <si>
    <t>PROGRAM  02: PRIPREMA, DONOŠENJE I PROVEDBA AKATA I MJERA IZ DJELOKRUGA IZVRŠNOG TIJELA</t>
  </si>
  <si>
    <t>A 2002  01</t>
  </si>
  <si>
    <t>AKTIVNOST: Proračunska pričuva</t>
  </si>
  <si>
    <t>A 2002  02</t>
  </si>
  <si>
    <t>AKTIVNOST: Promidžba općine i ostale manifestacije-Dan općine</t>
  </si>
  <si>
    <t>002  02</t>
  </si>
  <si>
    <t>GLAVA 002  02:Upravni odjel za poslove Općinskog vijeća, mjesnu samoupravu i opće poslove</t>
  </si>
  <si>
    <t>A 2002  03</t>
  </si>
  <si>
    <t>A 2002 04</t>
  </si>
  <si>
    <t>AKTIVNOST: Financiranje  održavanja lokalnih izbora</t>
  </si>
  <si>
    <t>Funkcijska klasifikacija: 01- Opće javne usluge</t>
  </si>
  <si>
    <t>K 2002 01</t>
  </si>
  <si>
    <t>KAPITALNI PROJEKT: Nabava dugotrajne imovine za potrebe Općine</t>
  </si>
  <si>
    <t>Rashodi za nabavu proizvedene dugotrajne imovine-namještaj i oprema</t>
  </si>
  <si>
    <t>Rashodi za nabavu proizvedene dugotrajne imovine-nabava novog službenog vozila</t>
  </si>
  <si>
    <t>11,31,43,71</t>
  </si>
  <si>
    <t>P  2003</t>
  </si>
  <si>
    <t xml:space="preserve">PROGRAM  03: ODRŽAVANJE  KOMUNALNE INFRASTRUKTURE </t>
  </si>
  <si>
    <t>A 2003  01</t>
  </si>
  <si>
    <t>AKTIVNOST: Održavanje  javne rasvjete</t>
  </si>
  <si>
    <t>Funkcijska klasifikacija: 06-Usluge unapređenja stanovanja i zajednice</t>
  </si>
  <si>
    <t>A 2003  02</t>
  </si>
  <si>
    <t>AKTIVNOST: Održavanje javnih površina</t>
  </si>
  <si>
    <t>A 2003  03</t>
  </si>
  <si>
    <t>AKTIVNOST: Uređenje staze i ograde na mjesnom groblju Sveti Đurđ</t>
  </si>
  <si>
    <t>A 2003  04</t>
  </si>
  <si>
    <t>AKTIVNOST: Izgradnja grobnica i urni na mjesnom groblju u Svetom Đurđu</t>
  </si>
  <si>
    <t>Funkcijska klasifikacija: 06- Usluge unapređenja stanovanja i zajednice</t>
  </si>
  <si>
    <t>A 2003  05</t>
  </si>
  <si>
    <t>AKTIVNOST: Uređenje staze i ograde na mjesnom groblju Struga</t>
  </si>
  <si>
    <t>A 2003 06</t>
  </si>
  <si>
    <t>AKTIVNOST: Uređenje staze i ograde na mjesnom groblju Hrženica</t>
  </si>
  <si>
    <t>A 2003 07</t>
  </si>
  <si>
    <t>AKTIVNOST: Uređenje staze i ograde na mjesnom groblju Sesvete Ludbreške</t>
  </si>
  <si>
    <t>A 2003 08</t>
  </si>
  <si>
    <t>AKTIVNOST:Energija, plin i komunikacije</t>
  </si>
  <si>
    <t>Funkcijska klasifikacija: 04-Ekonomski poslovi</t>
  </si>
  <si>
    <t>A 2003 09</t>
  </si>
  <si>
    <t>AKTIVNOST. Opskrba vodom</t>
  </si>
  <si>
    <t>K 2003  01</t>
  </si>
  <si>
    <t>KAPITALNI PROJEKT: Nabava strojeva-kosilica</t>
  </si>
  <si>
    <t>P  2004</t>
  </si>
  <si>
    <t>PROGRAM  04: ZAŠTITA  OKOLIŠA</t>
  </si>
  <si>
    <t>A 2004  01</t>
  </si>
  <si>
    <t>AKTIVNOST: Zaštita okoliša- odvoz smeća</t>
  </si>
  <si>
    <t>Funkcijska klasifikacija: 05-Zaštita okoliša</t>
  </si>
  <si>
    <t>A 2004  02</t>
  </si>
  <si>
    <t>AKTIVNOST: Zaštita okoliša – sanacija divljih odlagališta otpada</t>
  </si>
  <si>
    <t>A 2004  03</t>
  </si>
  <si>
    <t>AKTIVNOST: Zaštita okoliša-veterinarske usluge</t>
  </si>
  <si>
    <t>A 2004  04</t>
  </si>
  <si>
    <t>AKTIVNOST: Zaštita okoliša-usluge deratizacije i dezinsekcije</t>
  </si>
  <si>
    <t>11,31,43</t>
  </si>
  <si>
    <t>P  2005</t>
  </si>
  <si>
    <t>PROGRAM  05: PROSTORNO UREĐENJE I UNAPREĐENJE STANOVANJA</t>
  </si>
  <si>
    <t>A 2005  01</t>
  </si>
  <si>
    <t>AKTIVNOST: Geodetsko-katastarske usluge</t>
  </si>
  <si>
    <t>A  2005  02</t>
  </si>
  <si>
    <t xml:space="preserve">AKTIVNOST: Uređenje prostora – financiranje izgradnje  reciklažnog dvorišta </t>
  </si>
  <si>
    <t>A 2005 03</t>
  </si>
  <si>
    <t>A 2005  04</t>
  </si>
  <si>
    <t>AKTIVNOST: Održavanje i uređenje građevinskih objekata (društveni dom,grobna kuća i prostorije udruga) – mjesni odbor Hrženica</t>
  </si>
  <si>
    <t>A 2005 05</t>
  </si>
  <si>
    <t>AKTIVNOST: Održavanje i uređenje građevinskih objekata (društveni dom,grobna kuća i prostorije udruga) – mjesni odbor Sveti Đurđ</t>
  </si>
  <si>
    <t>A 2005 06</t>
  </si>
  <si>
    <t>AKTIVNOST: Održavanje i uređenje građevinskih objekata (društveni dom,grobna kuća i prostorije udruga) – mjesni odbor Struga</t>
  </si>
  <si>
    <t>A 2005 07</t>
  </si>
  <si>
    <t>AKTIVNOST: Održavanje i uređenje građevinskih objekata (društveni dom,grobna kuća i prostorije udruga) – mjesni odbor Sesvete Ludbreške</t>
  </si>
  <si>
    <t>A 2005 08</t>
  </si>
  <si>
    <t>AKTIVNOST: Održavanje i uređenje građevinskih objekata (društveni dom i prostorije udruga) – mjesni odbor Karlovec Ludbreški</t>
  </si>
  <si>
    <t>A 2005 09</t>
  </si>
  <si>
    <t>AKTIVNOST: Održavanje i uređenje građevinskih objekata (društveni dom i prostorije udruga )- mjesni odbor Luka L.</t>
  </si>
  <si>
    <t>A 2005 10</t>
  </si>
  <si>
    <t>AKTIVNOST: Održavanje i uređenje građevinskih objekata (društveni dom i prostorije udruga) – mjesni odbor Priles</t>
  </si>
  <si>
    <t>A 2005 11</t>
  </si>
  <si>
    <t>AKTIVNOST: Održavanje i uređenje građevinskih objekata (društveni dom i prostorije udruga) – mjesni odbor Komarnica Ludbreška</t>
  </si>
  <si>
    <t>A 2005 12</t>
  </si>
  <si>
    <t>AKTIVNOST: Održavanje i uređenje građevinskih objekata (društveni dom i prostorije udruga) – mjesni odbor Obrankovec</t>
  </si>
  <si>
    <t>11,31,</t>
  </si>
  <si>
    <t>A 2005 13</t>
  </si>
  <si>
    <t>AKTIVNOST: Održavanje i uređenje građevinskih objekata –poslovni prostor u zgradi općine</t>
  </si>
  <si>
    <t>A 2005 14</t>
  </si>
  <si>
    <t>AKTIVNOST: Subvencioniranje ugradnje malih solarnih elektrana na krovove obiteljskih kuća</t>
  </si>
  <si>
    <t>A 2005 15</t>
  </si>
  <si>
    <t>AKTIVNOST: Zimsko održavanje cesta</t>
  </si>
  <si>
    <t>A 2005 16</t>
  </si>
  <si>
    <t>AKTIVNOST: Uređenje kanala u Strugi i Karlovcu</t>
  </si>
  <si>
    <t>A 2005 17</t>
  </si>
  <si>
    <t>AKTIVNOST: Održavanje nerazvrstanih cesta-šljunčanje  poljskih puteva</t>
  </si>
  <si>
    <t>A 2005 18</t>
  </si>
  <si>
    <t>AKTIVNOST: Uređenje zapuštenih objekata po naseljima</t>
  </si>
  <si>
    <t xml:space="preserve">P  2006   </t>
  </si>
  <si>
    <t>PROGRAM 06: RAZVOJ  POLJOPRIVREDE</t>
  </si>
  <si>
    <t>A 2006  01</t>
  </si>
  <si>
    <t xml:space="preserve">AKTIVNOST: Subvencije poljoprivrednicima </t>
  </si>
  <si>
    <t>A 2006  02</t>
  </si>
  <si>
    <t>AKTIVNOST: Subvencije obrtnicima</t>
  </si>
  <si>
    <t>K  2007</t>
  </si>
  <si>
    <t>PROGRAM  07: IZGRADNJA OBJEKATA KOMUNALNE INFRASTRUKTURE</t>
  </si>
  <si>
    <t>K 2007  01</t>
  </si>
  <si>
    <t>K 2007  02</t>
  </si>
  <si>
    <t>KAPITALNI PROJEKT: Izgradnja pješačko biciklističke staze po naseljima općine uz lokalne i županijske ceste</t>
  </si>
  <si>
    <t>K 2007  03</t>
  </si>
  <si>
    <t>KAPITALNI PROJEKT: Legalizacija građevinskih objekata</t>
  </si>
  <si>
    <t>K 2007  04</t>
  </si>
  <si>
    <t>KAPITALNI PROJEKT: Trošak konzultantskih kuća-izrada projekata</t>
  </si>
  <si>
    <t>K 2007  05</t>
  </si>
  <si>
    <t>KAPITALNI PROJEKT: Uređenje proizvodno-poslovnog prostora u Strugi</t>
  </si>
  <si>
    <t>K 2007 06</t>
  </si>
  <si>
    <t>KAPITALNI PROJEKT: Opremanje dječjih igrališta</t>
  </si>
  <si>
    <t xml:space="preserve"> K 2007  07</t>
  </si>
  <si>
    <t>K 2007 08</t>
  </si>
  <si>
    <t xml:space="preserve">KAPITALNI PROJEKT: Energetska obnova javnih objekata (društveni domovi) </t>
  </si>
  <si>
    <t>K 2007 09</t>
  </si>
  <si>
    <t xml:space="preserve">KAPITALNI PROJEKT: Izgradnja nerazvrstanih cesta – asfaltiranje </t>
  </si>
  <si>
    <t>K 2007 10</t>
  </si>
  <si>
    <t>K 2007 11</t>
  </si>
  <si>
    <t>KAPITALNI PROJEKT: Izgradnja (proširenje) javne rasvjete</t>
  </si>
  <si>
    <t>K 2007 12</t>
  </si>
  <si>
    <t>Funkcijska klasifikacija:06-Usluge unapređenja stanovanja i zajednice</t>
  </si>
  <si>
    <t>K 2007 13</t>
  </si>
  <si>
    <t>KAPITALNI PROJEKT: Izrada projektne dokumentacije i građenje zgrade javne i društvene namjene (dom za dnevni boravak starijih osoba sa smještajnim jedinicama)</t>
  </si>
  <si>
    <t>Funkcijska klasifikacija: 06-Usluge unapređenja i stanovanja</t>
  </si>
  <si>
    <t>K 2007 14</t>
  </si>
  <si>
    <t>KAPITALNI PROJEKT: Nabava namještaja i opreme za dom za dnevni boravak starijih osoba sa smještajnim jedinicama</t>
  </si>
  <si>
    <t>Rashodi  za nabavu nefinancijske imovine</t>
  </si>
  <si>
    <t>K 2007 15</t>
  </si>
  <si>
    <t>KAPITALNI PROJEKT: Izgradnja ograde za dom za dnevni boravak starijih osoba sa smještajnim jedinicama</t>
  </si>
  <si>
    <t>K 2007 16</t>
  </si>
  <si>
    <t>KAPITALNI PROJEKT: Izgradnja lifta u domu za dnevni boravak starijih osoba sa smještajnim jedinicama</t>
  </si>
  <si>
    <t>K 2007 17</t>
  </si>
  <si>
    <t>KAPITALNI PROJEKT: Sufinanciranje sustava odvodnje i pročišćavanje otpadnih voda aglomeracije Ludbreg</t>
  </si>
  <si>
    <t>K 2007 18</t>
  </si>
  <si>
    <t>KAPITALNI PROJEKT: Izgradnja solarne centrale javnih objekata sa projektom</t>
  </si>
  <si>
    <t>K 2007 19</t>
  </si>
  <si>
    <t>KAPITALNI PROJEKT: Izrada studije razvoja sustava održivog javnog prijevoza i mobilnosti</t>
  </si>
  <si>
    <t>K 2007 20</t>
  </si>
  <si>
    <t>K 2007 22</t>
  </si>
  <si>
    <t>Funkcijska klasifikacija: 06- Usluge unapređenja i stanovanja</t>
  </si>
  <si>
    <t xml:space="preserve">Rashodi za nabavu nefinancijske imovine </t>
  </si>
  <si>
    <t>P  2008</t>
  </si>
  <si>
    <t>PROGRAM  08: PROMICANJE  KULTURE</t>
  </si>
  <si>
    <t>A 2008  01</t>
  </si>
  <si>
    <t>AKTIVNOST: Informiranje putem Radio Ludbrega (pomoć za redovan rad)</t>
  </si>
  <si>
    <t>Funkcijska klasifikacija: 08-Rekreacija,kultura i religija</t>
  </si>
  <si>
    <t>A 2008  02</t>
  </si>
  <si>
    <t>AKTIVNOST: Sufinanciranje programa udruga i KUD-ova u kulturi</t>
  </si>
  <si>
    <t>A 2008 03</t>
  </si>
  <si>
    <t>AKTIVNOST: Likovna kolonija</t>
  </si>
  <si>
    <t>P  2009</t>
  </si>
  <si>
    <t>PROGRAM  09: RAZVOJ SPORTA I REKREACIJE</t>
  </si>
  <si>
    <t>A 2009  01</t>
  </si>
  <si>
    <t xml:space="preserve">AKTIVNOST: Sufinanciranje rada Zajednice sportskih udruga </t>
  </si>
  <si>
    <t>A 2009  02</t>
  </si>
  <si>
    <t>AKTIVNOST: Uređenje svlačiona i ograda po nogometnim klubovima</t>
  </si>
  <si>
    <t>P  2010</t>
  </si>
  <si>
    <t>PROGRAM  10: RELIGIJSKE JAVNE POTREBE</t>
  </si>
  <si>
    <t>A 2010  01</t>
  </si>
  <si>
    <t>AKTIVNOST: Rimokatolička crkva Sveti Juraj</t>
  </si>
  <si>
    <t>11,31,52</t>
  </si>
  <si>
    <t>P  2011</t>
  </si>
  <si>
    <t>PROGRAM  11: SOCIJALNA SKRB</t>
  </si>
  <si>
    <t>A 2011  01</t>
  </si>
  <si>
    <t>AKTIVNOST: Pomoć obiteljima-jednokratne pomoći</t>
  </si>
  <si>
    <t>Funkcijska klasifikacija: 10-Socijalna zaštita</t>
  </si>
  <si>
    <t>Naknade građanima i kućanstvima</t>
  </si>
  <si>
    <t>A 2011  02</t>
  </si>
  <si>
    <t>AKTIVNOST: Naknada za novorođenu djecu</t>
  </si>
  <si>
    <t>Naknade građanima i kućanstvima iz proračuna</t>
  </si>
  <si>
    <t>A 2011 03</t>
  </si>
  <si>
    <t>AKTIVNOST: Pomoć obiteljima – darovi za djecu</t>
  </si>
  <si>
    <t>A 2011 04</t>
  </si>
  <si>
    <t>AKTIVNOST: Pomoć umirovljenicima – prigodna nagrada</t>
  </si>
  <si>
    <t>A 2011 05</t>
  </si>
  <si>
    <t>AKTIVNOST: Financijska pomoć obiteljima za ulaganje u izgradnju i adaptaciju stambenog objekta</t>
  </si>
  <si>
    <t>A 2011 06</t>
  </si>
  <si>
    <t>AKTIVNOST: Humanitarna skrb i drugi interesi građana – Crveni križ</t>
  </si>
  <si>
    <t>A 2011 07</t>
  </si>
  <si>
    <t>AKTIVNOST: Pomoć nacionalnim zajednicama i manjinama – Romi</t>
  </si>
  <si>
    <t>11,31,52,61,71</t>
  </si>
  <si>
    <t>P  2012</t>
  </si>
  <si>
    <t>PROGRAM  12: ZAŠTITA OD POŽARA</t>
  </si>
  <si>
    <t>A 2012  01</t>
  </si>
  <si>
    <t>AKTIVNOST: Osnovna djelatnost vatrogasne zajednice</t>
  </si>
  <si>
    <t xml:space="preserve">Funkcijska klasifikacija: 03-Javni red i sigurnost </t>
  </si>
  <si>
    <t>A 2012  02</t>
  </si>
  <si>
    <t>AKTIVNOST: Dobrovoljna vatrogasna društva</t>
  </si>
  <si>
    <t>Funkcijska klasifikacija: 03-Javni red i sigurnost</t>
  </si>
  <si>
    <t>A 2012  03</t>
  </si>
  <si>
    <t xml:space="preserve">AKTIVNOST: Civilna zaštita </t>
  </si>
  <si>
    <t>A 2012  04</t>
  </si>
  <si>
    <t>AKTIVNOST: Hrvatska gorska služba spašavanja</t>
  </si>
  <si>
    <t>K 2012 01</t>
  </si>
  <si>
    <t>KAPITALNI PROJEKT: Izgradnja nadstrešnice kod vatrogasnog spremišta – DVD Struga</t>
  </si>
  <si>
    <t>K 2012 02</t>
  </si>
  <si>
    <t>KAPITALNI PROJEKT: Izgradnja vatrogasnog spremišta – DVD Sesvete Ludbreške</t>
  </si>
  <si>
    <t>K 2012 03</t>
  </si>
  <si>
    <t>KAPITALNI PROJEKT: Izgradnja vatrogasnog spremišta – DVD Komarnica Ludbreška</t>
  </si>
  <si>
    <t>K 2012 04</t>
  </si>
  <si>
    <t>KAPITALNI PROJEKT: Nabava vatrogasnog vozila</t>
  </si>
  <si>
    <t>002  03</t>
  </si>
  <si>
    <t>GLAVA 002  03: OBRAZOVANJE (predškolski odgoj, osnovno, srednjoškolsko i visoko)</t>
  </si>
  <si>
    <t>P  3001</t>
  </si>
  <si>
    <t>PROGRAM  01: PREDŠKOLSKI ODGOJ</t>
  </si>
  <si>
    <t>AKTIVNOST: Redovan rad dječjeg vrtića „Suncokret  Sveti Đurđ“</t>
  </si>
  <si>
    <t>Funkcijska klasifikacija: 09-Obrazovanje</t>
  </si>
  <si>
    <t>KAPITALNI PROJEKT: Opremanje radnog prostora dječjeg vrtića „Suncokret Sveti Đurđ“</t>
  </si>
  <si>
    <t>P  3002</t>
  </si>
  <si>
    <t>PROGRAM  02: OSNOVNOŠKOLSKO OBRAZOVANJE</t>
  </si>
  <si>
    <t>AKTIVNOST: Sufinanciranje dogradnje osnovne škole - najam</t>
  </si>
  <si>
    <t>P 3003</t>
  </si>
  <si>
    <t>PROGRAM  03: SREDNJOŠKOLSKO OBRAZOVANJE</t>
  </si>
  <si>
    <t>AKTIVNOST: Sufinanciranje cijene prijevoza učenika srednjih škola</t>
  </si>
  <si>
    <t>P 3004</t>
  </si>
  <si>
    <t>PROGRAM  04: VISOKOŠKOLSKO OBRAZOVANJE</t>
  </si>
  <si>
    <t>AKTIVNOST: Jednokratne pomoći studentima</t>
  </si>
  <si>
    <t>A  3005 01</t>
  </si>
  <si>
    <t>AKTIVNOST: Sufinanciranje troškova boravka djece u dječjim vrtićima izvan Općine Sveti Đurđ</t>
  </si>
  <si>
    <t>PROGRAM 5: SUFINANCIRANJE TROŠKOVA BORAVKA DJECE U DJEČJIM VRTIĆIMA IZVAN PODRUČJA OPĆINE SVETI ĐURĐ</t>
  </si>
  <si>
    <t>KAPITALN PROJEKT: Dogradnja dječjeg vrtića „Suncokret Sveti Đurđ“</t>
  </si>
  <si>
    <t>KAPITALNI PROJEKT: Rekonstrukcija i opremanje igrališta za mali nogomet i košarku u Karlovcu Ludbreškom</t>
  </si>
  <si>
    <t>K 2007 21</t>
  </si>
  <si>
    <t>11,31,43, 51, 52, 71</t>
  </si>
  <si>
    <t>AKTIVNOST: Administrativno, tehničko i stručno osoblje</t>
  </si>
  <si>
    <t>KAPITALNI PROJEKT: Projektna dokumentacija i izgradnja  šetnice uz rijeku Plitvicu sa biciklističkom stazom</t>
  </si>
  <si>
    <t>KAPITALNI PROJEKT: Izrada projektne dokumentacije za izgradnju poslovne građevine (tržnica sa garažnim prostorom) komunalnog odjela u Vulincu i izgradnja</t>
  </si>
  <si>
    <t>KAPITALNI PROJEKT: Izgradnja i opremanje postrojenja za sortiranje odvojeno prikupljenog otpada papira, kartona, metala, plastike i dr. materijala - SORTIRNICA</t>
  </si>
  <si>
    <t>Povećanje/  smanjenje</t>
  </si>
  <si>
    <t>KLASA:400-08/25-02/</t>
  </si>
  <si>
    <t>Predsjednik Općinskog vijeća</t>
  </si>
  <si>
    <t>URBROJ:2186-21-02-24-</t>
  </si>
  <si>
    <t xml:space="preserve">U Svetom Đurđu, </t>
  </si>
  <si>
    <t>2025.</t>
  </si>
  <si>
    <t xml:space="preserve">Članak 4. </t>
  </si>
  <si>
    <t xml:space="preserve">       Davor Kraljić</t>
  </si>
  <si>
    <t xml:space="preserve"> vjesniku Varaždinske županije“.</t>
  </si>
  <si>
    <t>173.897,51</t>
  </si>
  <si>
    <t>173.897,50</t>
  </si>
  <si>
    <t>173.897,52</t>
  </si>
  <si>
    <t xml:space="preserve"> 34.787,50</t>
  </si>
  <si>
    <t>139.110,00</t>
  </si>
  <si>
    <t>A  3004  01</t>
  </si>
  <si>
    <t>A  3003  01</t>
  </si>
  <si>
    <t>A 3002  01</t>
  </si>
  <si>
    <t>A 3001  01</t>
  </si>
  <si>
    <t>K 3001  01</t>
  </si>
  <si>
    <t>Program/ projekt/ aktivnost;</t>
  </si>
  <si>
    <t>Pomoći dane u inozemstvu i unutar općeg proračuna</t>
  </si>
  <si>
    <t>A 2008 04</t>
  </si>
  <si>
    <t>AKTIVNOST: Gradska knjižnica i čitaonica "Mladen Kerstner" Ludbreg</t>
  </si>
  <si>
    <t>A 2004 05</t>
  </si>
  <si>
    <t>AKTIVNOST: Sufinanciranje zbrinjavanja miješanog komunalnog otpada</t>
  </si>
  <si>
    <t xml:space="preserve">KAPITALNI PROJEKT: Urbanistički plan uređenja poslovne zone Sveti Đurđ-Hrženica </t>
  </si>
  <si>
    <t>A 3002  02</t>
  </si>
  <si>
    <t xml:space="preserve">AKTIVNOST: Sufinanciranje prijevoza učenika Osnovne škole    </t>
  </si>
  <si>
    <t xml:space="preserve">AKTIVNOST: Sufinanciranje natjecanja učenika Osnovne škole   </t>
  </si>
  <si>
    <t>AKTIVNOST: Sufinanciranje produženog boravka učenika osnovne škole</t>
  </si>
  <si>
    <t>AKTIVNOST: Sufinanciranje radnih bilježnica učenika osnovne škole</t>
  </si>
  <si>
    <t>A 3002  03</t>
  </si>
  <si>
    <t>A 3002  04</t>
  </si>
  <si>
    <t>A  3002  05</t>
  </si>
  <si>
    <t>P 3005</t>
  </si>
  <si>
    <t>Indeks %              7/4</t>
  </si>
  <si>
    <t>Indeks % 6/4</t>
  </si>
  <si>
    <t>KAPITALNI PROJEKT: Izgradnja prometnice UK4 i UK6 sa parkiralištem kod doma za dnevni boravak starijih osoba</t>
  </si>
  <si>
    <t>KAPITALN PROJEKT: Prenamjena uređenja prostora u Dječjem vrtiću "Suncokret Sveti Đurđ"</t>
  </si>
  <si>
    <t>K 2007 23</t>
  </si>
  <si>
    <t>Računu financiranja, kako slijedi:</t>
  </si>
  <si>
    <t xml:space="preserve">Prihodi i primici, te rashodi i izdaci iskazani su prema proračunskim klasifikacijama utvrđuju se u Računu prihoda i rashoda i  </t>
  </si>
  <si>
    <t>AKTIVNOST: Uređenje prostora – izmjene i dopune prostornog plana Općine Sveti Đurđ</t>
  </si>
  <si>
    <t xml:space="preserve"> II. Izmjene i dopune proračuna za 2025. godinu</t>
  </si>
  <si>
    <t>Indeks %         5/3</t>
  </si>
  <si>
    <t xml:space="preserve">Temeljem članka 45. Zakona o proračunu („Narodne novine“, broj 144/21.), te članka 22. Statuta Općine Sveti Đurđ („Službeni vjesnik </t>
  </si>
  <si>
    <t xml:space="preserve">Varaždinske županije", broj 30/21. i 18/23.), Općinsko vijeće na svojoj __ sjednici, održanoj _____ 2025. godine, donosi sljedeće </t>
  </si>
  <si>
    <t>Indeks %        5/3</t>
  </si>
  <si>
    <t>Ove II. izmjene i dopune Proračuna Općine Sveti Đurđ za 2025.godinu stupaju na snagu osmog dana od dana objave u „Službenom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</si>
</sst>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Aptos Narrow"/>
      <family val="2"/>
      <charset val="238"/>
      <scheme val="minor"/>
    </font>
    <font>
      <sz val="12"/>
      <color rgb="FF00000A"/>
      <name val="Times New Roman"/>
      <family val="1"/>
      <charset val="238"/>
    </font>
    <font>
      <b/>
      <sz val="12"/>
      <color rgb="FF00000A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00000A"/>
      <name val="Times New Roman"/>
      <family val="1"/>
      <charset val="238"/>
    </font>
    <font>
      <sz val="11"/>
      <color rgb="FF00000A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rgb="FF00000A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A"/>
      <name val="Times New Roman"/>
      <family val="1"/>
      <charset val="238"/>
    </font>
    <font>
      <b/>
      <i/>
      <sz val="11"/>
      <color rgb="FF00000A"/>
      <name val="Times New Roman"/>
      <family val="1"/>
      <charset val="238"/>
    </font>
    <font>
      <sz val="8"/>
      <name val="Aptos Narrow"/>
      <family val="2"/>
      <charset val="238"/>
      <scheme val="minor"/>
    </font>
    <font>
      <i/>
      <sz val="12"/>
      <color rgb="FF000000"/>
      <name val="Times New Roman"/>
      <family val="1"/>
      <charset val="238"/>
    </font>
    <font>
      <b/>
      <sz val="10"/>
      <color rgb="FF00000A"/>
      <name val="Times New Roman"/>
      <family val="1"/>
      <charset val="238"/>
    </font>
    <font>
      <sz val="10"/>
      <color rgb="FF00000A"/>
      <name val="Times New Roman"/>
      <family val="1"/>
      <charset val="238"/>
    </font>
    <font>
      <i/>
      <sz val="11"/>
      <color rgb="FF0070C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Aptos Narrow"/>
      <family val="2"/>
      <charset val="238"/>
      <scheme val="minor"/>
    </font>
    <font>
      <i/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rgb="FF4F81BD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2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2" fontId="7" fillId="0" borderId="0" xfId="0" applyNumberFormat="1" applyFont="1"/>
    <xf numFmtId="2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3" fillId="0" borderId="0" xfId="0" applyFont="1" applyAlignment="1">
      <alignment vertical="center"/>
    </xf>
    <xf numFmtId="4" fontId="7" fillId="0" borderId="0" xfId="0" applyNumberFormat="1" applyFont="1"/>
    <xf numFmtId="4" fontId="0" fillId="0" borderId="0" xfId="0" applyNumberFormat="1"/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8" fillId="0" borderId="0" xfId="0" applyFont="1"/>
    <xf numFmtId="4" fontId="18" fillId="0" borderId="0" xfId="0" applyNumberFormat="1" applyFont="1"/>
    <xf numFmtId="0" fontId="7" fillId="0" borderId="0" xfId="0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 indent="5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righ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4" fontId="9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4" fontId="2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righ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7" fillId="0" borderId="0" xfId="0" applyNumberFormat="1" applyFont="1"/>
    <xf numFmtId="0" fontId="6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/>
    </xf>
    <xf numFmtId="2" fontId="10" fillId="0" borderId="1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FE0D-D725-4375-94CE-49DE5653BFB2}">
  <dimension ref="A2:K36"/>
  <sheetViews>
    <sheetView tabSelected="1" zoomScale="90" zoomScaleNormal="90" workbookViewId="0">
      <selection activeCell="C7" sqref="C7"/>
    </sheetView>
  </sheetViews>
  <sheetFormatPr defaultRowHeight="15" x14ac:dyDescent="0.25"/>
  <cols>
    <col min="1" max="1" width="8.28515625" style="15" customWidth="1"/>
    <col min="2" max="2" width="26" style="21" customWidth="1"/>
    <col min="3" max="4" width="21.28515625" style="21" customWidth="1"/>
    <col min="5" max="5" width="22.5703125" style="21" customWidth="1"/>
    <col min="6" max="6" width="15.42578125" style="21" customWidth="1"/>
    <col min="7" max="16384" width="9.140625" style="15"/>
  </cols>
  <sheetData>
    <row r="2" spans="1:11" x14ac:dyDescent="0.25">
      <c r="F2" s="22" t="s">
        <v>0</v>
      </c>
    </row>
    <row r="3" spans="1:11" x14ac:dyDescent="0.25">
      <c r="B3" s="16"/>
      <c r="F3" s="22"/>
      <c r="G3" s="1"/>
      <c r="K3" s="1"/>
    </row>
    <row r="4" spans="1:11" x14ac:dyDescent="0.25">
      <c r="A4" s="17"/>
      <c r="B4" s="21" t="s">
        <v>375</v>
      </c>
      <c r="C4" s="18"/>
      <c r="D4" s="18"/>
      <c r="G4" s="92"/>
    </row>
    <row r="5" spans="1:11" x14ac:dyDescent="0.25">
      <c r="A5" s="21" t="s">
        <v>376</v>
      </c>
      <c r="D5" s="53"/>
    </row>
    <row r="6" spans="1:11" x14ac:dyDescent="0.25">
      <c r="A6" s="94"/>
    </row>
    <row r="7" spans="1:11" x14ac:dyDescent="0.25">
      <c r="A7" s="19"/>
      <c r="C7" s="3" t="s">
        <v>1</v>
      </c>
    </row>
    <row r="8" spans="1:11" x14ac:dyDescent="0.25">
      <c r="A8" s="20"/>
    </row>
    <row r="9" spans="1:11" x14ac:dyDescent="0.25">
      <c r="A9" s="19"/>
    </row>
    <row r="10" spans="1:11" x14ac:dyDescent="0.25">
      <c r="A10" s="19"/>
    </row>
    <row r="11" spans="1:11" x14ac:dyDescent="0.25">
      <c r="B11" s="18" t="s">
        <v>32</v>
      </c>
    </row>
    <row r="12" spans="1:11" x14ac:dyDescent="0.25">
      <c r="A12" s="15" t="s">
        <v>33</v>
      </c>
      <c r="B12" s="15"/>
      <c r="C12" s="15"/>
      <c r="D12" s="15"/>
      <c r="E12" s="15"/>
    </row>
    <row r="13" spans="1:11" x14ac:dyDescent="0.25">
      <c r="B13" s="15"/>
      <c r="C13" s="15"/>
      <c r="D13" s="15"/>
      <c r="E13" s="15"/>
    </row>
    <row r="14" spans="1:11" x14ac:dyDescent="0.25">
      <c r="A14" s="17" t="s">
        <v>2</v>
      </c>
    </row>
    <row r="16" spans="1:11" x14ac:dyDescent="0.25">
      <c r="A16" s="2" t="s">
        <v>3</v>
      </c>
    </row>
    <row r="17" spans="1:8" ht="9.75" customHeight="1" x14ac:dyDescent="0.25"/>
    <row r="18" spans="1:8" ht="32.25" customHeight="1" x14ac:dyDescent="0.25">
      <c r="A18" s="9" t="s">
        <v>4</v>
      </c>
      <c r="B18" s="97" t="s">
        <v>5</v>
      </c>
      <c r="C18" s="98"/>
      <c r="D18" s="98"/>
      <c r="E18" s="98"/>
      <c r="F18" s="99"/>
      <c r="H18" s="93"/>
    </row>
    <row r="19" spans="1:8" ht="42.75" x14ac:dyDescent="0.25">
      <c r="A19" s="9" t="s">
        <v>28</v>
      </c>
      <c r="B19" s="9" t="s">
        <v>6</v>
      </c>
      <c r="C19" s="9" t="s">
        <v>30</v>
      </c>
      <c r="D19" s="9" t="s">
        <v>7</v>
      </c>
      <c r="E19" s="9" t="s">
        <v>31</v>
      </c>
      <c r="F19" s="9" t="s">
        <v>377</v>
      </c>
      <c r="H19" s="93"/>
    </row>
    <row r="20" spans="1:8" x14ac:dyDescent="0.25">
      <c r="A20" s="4">
        <v>1</v>
      </c>
      <c r="B20" s="4">
        <v>2</v>
      </c>
      <c r="C20" s="4">
        <v>3</v>
      </c>
      <c r="D20" s="4">
        <v>4</v>
      </c>
      <c r="E20" s="4">
        <v>5</v>
      </c>
      <c r="F20" s="4">
        <v>6</v>
      </c>
    </row>
    <row r="21" spans="1:8" ht="29.25" customHeight="1" x14ac:dyDescent="0.25">
      <c r="A21" s="6">
        <v>6</v>
      </c>
      <c r="B21" s="11" t="s">
        <v>8</v>
      </c>
      <c r="C21" s="12">
        <v>2940068.07</v>
      </c>
      <c r="D21" s="12">
        <f t="shared" ref="D21:D27" si="0">E21-C21</f>
        <v>8931.9300000001676</v>
      </c>
      <c r="E21" s="12">
        <v>2949000</v>
      </c>
      <c r="F21" s="12">
        <f t="shared" ref="F21:F27" si="1">E21/C21</f>
        <v>1.0030380010895463</v>
      </c>
    </row>
    <row r="22" spans="1:8" ht="30" x14ac:dyDescent="0.25">
      <c r="A22" s="6">
        <v>7</v>
      </c>
      <c r="B22" s="11" t="s">
        <v>9</v>
      </c>
      <c r="C22" s="12">
        <v>45000</v>
      </c>
      <c r="D22" s="12">
        <f t="shared" si="0"/>
        <v>7000</v>
      </c>
      <c r="E22" s="12">
        <v>52000</v>
      </c>
      <c r="F22" s="12">
        <f t="shared" si="1"/>
        <v>1.1555555555555554</v>
      </c>
    </row>
    <row r="23" spans="1:8" x14ac:dyDescent="0.25">
      <c r="A23" s="4" t="s">
        <v>10</v>
      </c>
      <c r="B23" s="10" t="s">
        <v>11</v>
      </c>
      <c r="C23" s="13">
        <f>C21+C22</f>
        <v>2985068.07</v>
      </c>
      <c r="D23" s="13">
        <f t="shared" si="0"/>
        <v>15931.930000000168</v>
      </c>
      <c r="E23" s="13">
        <f>SUM(E21:E22)</f>
        <v>3001000</v>
      </c>
      <c r="F23" s="13">
        <f t="shared" si="1"/>
        <v>1.0053372082734449</v>
      </c>
    </row>
    <row r="24" spans="1:8" ht="29.25" customHeight="1" x14ac:dyDescent="0.25">
      <c r="A24" s="6">
        <v>3</v>
      </c>
      <c r="B24" s="11" t="s">
        <v>12</v>
      </c>
      <c r="C24" s="12">
        <v>1675742.59</v>
      </c>
      <c r="D24" s="12">
        <f t="shared" si="0"/>
        <v>374681.20999999996</v>
      </c>
      <c r="E24" s="12">
        <v>2050423.8</v>
      </c>
      <c r="F24" s="12">
        <f t="shared" si="1"/>
        <v>1.2235911483278585</v>
      </c>
    </row>
    <row r="25" spans="1:8" ht="30" x14ac:dyDescent="0.25">
      <c r="A25" s="6">
        <v>4</v>
      </c>
      <c r="B25" s="11" t="s">
        <v>13</v>
      </c>
      <c r="C25" s="12">
        <v>2111518.0699999998</v>
      </c>
      <c r="D25" s="12">
        <f t="shared" si="0"/>
        <v>-284270.35999999987</v>
      </c>
      <c r="E25" s="12">
        <v>1827247.71</v>
      </c>
      <c r="F25" s="12">
        <f t="shared" si="1"/>
        <v>0.86537157126957487</v>
      </c>
    </row>
    <row r="26" spans="1:8" x14ac:dyDescent="0.25">
      <c r="A26" s="4" t="s">
        <v>14</v>
      </c>
      <c r="B26" s="10" t="s">
        <v>15</v>
      </c>
      <c r="C26" s="13">
        <v>3787260.66</v>
      </c>
      <c r="D26" s="13">
        <f t="shared" si="0"/>
        <v>85810.850000000093</v>
      </c>
      <c r="E26" s="13">
        <v>3873071.5100000002</v>
      </c>
      <c r="F26" s="13">
        <f t="shared" si="1"/>
        <v>1.0226577618240831</v>
      </c>
    </row>
    <row r="27" spans="1:8" ht="42.75" customHeight="1" x14ac:dyDescent="0.25">
      <c r="A27" s="4" t="s">
        <v>16</v>
      </c>
      <c r="B27" s="10" t="s">
        <v>17</v>
      </c>
      <c r="C27" s="13">
        <v>-802192.59</v>
      </c>
      <c r="D27" s="12">
        <f t="shared" si="0"/>
        <v>-69878.920000000275</v>
      </c>
      <c r="E27" s="13">
        <f>E23-E26</f>
        <v>-872071.51000000024</v>
      </c>
      <c r="F27" s="12">
        <f t="shared" si="1"/>
        <v>1.087109904617793</v>
      </c>
    </row>
    <row r="28" spans="1:8" ht="33.75" customHeight="1" x14ac:dyDescent="0.25">
      <c r="A28" s="4" t="s">
        <v>18</v>
      </c>
      <c r="B28" s="97" t="s">
        <v>19</v>
      </c>
      <c r="C28" s="98"/>
      <c r="D28" s="98"/>
      <c r="E28" s="98"/>
      <c r="F28" s="99"/>
    </row>
    <row r="29" spans="1:8" ht="30" x14ac:dyDescent="0.25">
      <c r="A29" s="6">
        <v>8</v>
      </c>
      <c r="B29" s="11" t="s">
        <v>20</v>
      </c>
      <c r="C29" s="12">
        <v>0</v>
      </c>
      <c r="D29" s="12">
        <v>0</v>
      </c>
      <c r="E29" s="12">
        <v>0</v>
      </c>
      <c r="F29" s="12">
        <v>0</v>
      </c>
    </row>
    <row r="30" spans="1:8" ht="30" x14ac:dyDescent="0.25">
      <c r="A30" s="6">
        <v>5</v>
      </c>
      <c r="B30" s="11" t="s">
        <v>21</v>
      </c>
      <c r="C30" s="12">
        <v>0</v>
      </c>
      <c r="D30" s="12">
        <v>0</v>
      </c>
      <c r="E30" s="12">
        <v>0</v>
      </c>
      <c r="F30" s="12">
        <v>0</v>
      </c>
    </row>
    <row r="31" spans="1:8" x14ac:dyDescent="0.25">
      <c r="A31" s="14" t="s">
        <v>29</v>
      </c>
      <c r="B31" s="10" t="s">
        <v>22</v>
      </c>
      <c r="C31" s="13">
        <v>0</v>
      </c>
      <c r="D31" s="13">
        <v>0</v>
      </c>
      <c r="E31" s="13">
        <v>0</v>
      </c>
      <c r="F31" s="13">
        <v>0</v>
      </c>
    </row>
    <row r="32" spans="1:8" ht="42.75" x14ac:dyDescent="0.25">
      <c r="A32" s="5"/>
      <c r="B32" s="10" t="s">
        <v>23</v>
      </c>
      <c r="C32" s="13">
        <v>802192.59</v>
      </c>
      <c r="D32" s="13">
        <f>E32-C32</f>
        <v>69878.920000000042</v>
      </c>
      <c r="E32" s="13">
        <v>872071.51</v>
      </c>
      <c r="F32" s="13">
        <f>E32/C32</f>
        <v>1.0871099046177926</v>
      </c>
    </row>
    <row r="33" spans="1:6" ht="37.5" customHeight="1" x14ac:dyDescent="0.25">
      <c r="A33" s="5"/>
      <c r="B33" s="10" t="s">
        <v>24</v>
      </c>
      <c r="C33" s="13">
        <v>802192.59</v>
      </c>
      <c r="D33" s="13">
        <f>E33-C33</f>
        <v>69878.920000000042</v>
      </c>
      <c r="E33" s="13">
        <v>872071.51</v>
      </c>
      <c r="F33" s="13">
        <f>E33/C33</f>
        <v>1.0871099046177926</v>
      </c>
    </row>
    <row r="34" spans="1:6" ht="28.5" x14ac:dyDescent="0.25">
      <c r="A34" s="8"/>
      <c r="B34" s="10" t="s">
        <v>25</v>
      </c>
      <c r="C34" s="13">
        <v>2985068.07</v>
      </c>
      <c r="D34" s="13">
        <f>E34-C34</f>
        <v>15931.930000000168</v>
      </c>
      <c r="E34" s="13">
        <f>E23</f>
        <v>3001000</v>
      </c>
      <c r="F34" s="13">
        <f>E34/C34</f>
        <v>1.0053372082734449</v>
      </c>
    </row>
    <row r="35" spans="1:6" ht="28.5" x14ac:dyDescent="0.25">
      <c r="A35" s="8"/>
      <c r="B35" s="10" t="s">
        <v>26</v>
      </c>
      <c r="C35" s="13">
        <v>3787260.66</v>
      </c>
      <c r="D35" s="13">
        <f>E35-C35</f>
        <v>85810.850000000093</v>
      </c>
      <c r="E35" s="13">
        <f>E26+E30</f>
        <v>3873071.5100000002</v>
      </c>
      <c r="F35" s="13">
        <f>E35/C35</f>
        <v>1.0226577618240831</v>
      </c>
    </row>
    <row r="36" spans="1:6" ht="45" x14ac:dyDescent="0.25">
      <c r="A36" s="8"/>
      <c r="B36" s="11" t="s">
        <v>27</v>
      </c>
      <c r="C36" s="12">
        <v>0</v>
      </c>
      <c r="D36" s="12">
        <f>E36-C36</f>
        <v>0</v>
      </c>
      <c r="E36" s="12">
        <v>0</v>
      </c>
      <c r="F36" s="12">
        <v>0</v>
      </c>
    </row>
  </sheetData>
  <mergeCells count="2">
    <mergeCell ref="B18:F18"/>
    <mergeCell ref="B28:F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5AE3-49DB-48D5-8181-27FA386FF93A}">
  <dimension ref="A2:I36"/>
  <sheetViews>
    <sheetView zoomScale="90" zoomScaleNormal="90" workbookViewId="0">
      <selection activeCell="J12" sqref="J12"/>
    </sheetView>
  </sheetViews>
  <sheetFormatPr defaultRowHeight="15" x14ac:dyDescent="0.25"/>
  <cols>
    <col min="1" max="1" width="8.28515625" style="15" customWidth="1"/>
    <col min="2" max="2" width="24.85546875" style="15" customWidth="1"/>
    <col min="3" max="3" width="19.7109375" style="15" customWidth="1"/>
    <col min="4" max="4" width="24.7109375" style="15" customWidth="1"/>
    <col min="5" max="5" width="19.140625" style="15" customWidth="1"/>
    <col min="6" max="6" width="14.140625" style="15" customWidth="1"/>
    <col min="7" max="7" width="12.5703125" style="15" bestFit="1" customWidth="1"/>
    <col min="8" max="8" width="12" style="15" bestFit="1" customWidth="1"/>
    <col min="9" max="9" width="10.85546875" style="15" bestFit="1" customWidth="1"/>
    <col min="10" max="10" width="9.140625" style="15"/>
    <col min="11" max="11" width="12.5703125" style="15" bestFit="1" customWidth="1"/>
    <col min="12" max="16384" width="9.140625" style="15"/>
  </cols>
  <sheetData>
    <row r="2" spans="1:9" x14ac:dyDescent="0.25">
      <c r="B2" s="21"/>
      <c r="C2" s="21"/>
      <c r="D2" s="21"/>
      <c r="E2" s="21"/>
      <c r="F2" s="21"/>
    </row>
    <row r="3" spans="1:9" x14ac:dyDescent="0.25">
      <c r="B3" s="17" t="s">
        <v>371</v>
      </c>
      <c r="C3" s="21"/>
      <c r="D3" s="21"/>
      <c r="E3" s="21"/>
      <c r="F3" s="21"/>
    </row>
    <row r="4" spans="1:9" x14ac:dyDescent="0.25">
      <c r="A4" s="15" t="s">
        <v>370</v>
      </c>
      <c r="B4" s="21"/>
      <c r="C4" s="21"/>
      <c r="D4" s="21"/>
      <c r="E4" s="21"/>
      <c r="F4" s="21"/>
    </row>
    <row r="5" spans="1:9" x14ac:dyDescent="0.25">
      <c r="B5" s="21"/>
      <c r="C5" s="21"/>
      <c r="D5" s="21"/>
      <c r="E5" s="21"/>
      <c r="F5" s="21"/>
    </row>
    <row r="6" spans="1:9" x14ac:dyDescent="0.25">
      <c r="A6" s="2" t="s">
        <v>34</v>
      </c>
      <c r="B6" s="21"/>
      <c r="C6" s="21"/>
      <c r="D6" s="21"/>
      <c r="E6" s="21"/>
      <c r="F6" s="21"/>
    </row>
    <row r="7" spans="1:9" x14ac:dyDescent="0.25">
      <c r="B7" s="21"/>
      <c r="C7" s="21"/>
      <c r="D7" s="21"/>
      <c r="E7" s="95"/>
      <c r="F7" s="21"/>
    </row>
    <row r="8" spans="1:9" ht="38.25" x14ac:dyDescent="0.25">
      <c r="A8" s="47" t="s">
        <v>35</v>
      </c>
      <c r="B8" s="47" t="s">
        <v>36</v>
      </c>
      <c r="C8" s="47" t="s">
        <v>30</v>
      </c>
      <c r="D8" s="47" t="s">
        <v>7</v>
      </c>
      <c r="E8" s="47" t="s">
        <v>31</v>
      </c>
      <c r="F8" s="33" t="s">
        <v>374</v>
      </c>
      <c r="G8" s="21"/>
    </row>
    <row r="9" spans="1:9" x14ac:dyDescent="0.25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  <c r="G9" s="21"/>
    </row>
    <row r="10" spans="1:9" ht="27" customHeight="1" x14ac:dyDescent="0.25">
      <c r="A10" s="39"/>
      <c r="B10" s="38" t="s">
        <v>37</v>
      </c>
      <c r="C10" s="35">
        <v>2985068.07</v>
      </c>
      <c r="D10" s="35">
        <f t="shared" ref="D10:D20" si="0">E10-C10</f>
        <v>15931.930000000168</v>
      </c>
      <c r="E10" s="35">
        <f>E11+E18</f>
        <v>3001000</v>
      </c>
      <c r="F10" s="34">
        <f t="shared" ref="F10:F20" si="1">E10/C10</f>
        <v>1.0053372082734449</v>
      </c>
      <c r="G10" s="31"/>
      <c r="H10" s="31"/>
      <c r="I10" s="31"/>
    </row>
    <row r="11" spans="1:9" x14ac:dyDescent="0.25">
      <c r="A11" s="37">
        <v>6</v>
      </c>
      <c r="B11" s="38" t="s">
        <v>38</v>
      </c>
      <c r="C11" s="35">
        <v>2940068.07</v>
      </c>
      <c r="D11" s="35">
        <f t="shared" si="0"/>
        <v>8931.9300000001676</v>
      </c>
      <c r="E11" s="35">
        <f>SUM(E12:E17)</f>
        <v>2949000</v>
      </c>
      <c r="F11" s="34">
        <f t="shared" si="1"/>
        <v>1.0030380010895463</v>
      </c>
      <c r="G11" s="21"/>
      <c r="H11" s="31"/>
      <c r="I11" s="31"/>
    </row>
    <row r="12" spans="1:9" x14ac:dyDescent="0.25">
      <c r="A12" s="39">
        <v>61</v>
      </c>
      <c r="B12" s="36" t="s">
        <v>39</v>
      </c>
      <c r="C12" s="40">
        <v>855470.57</v>
      </c>
      <c r="D12" s="40">
        <f t="shared" si="0"/>
        <v>244529.43000000005</v>
      </c>
      <c r="E12" s="40">
        <v>1100000</v>
      </c>
      <c r="F12" s="43">
        <f t="shared" si="1"/>
        <v>1.285842013244243</v>
      </c>
      <c r="G12" s="21"/>
      <c r="H12" s="31"/>
      <c r="I12" s="31"/>
    </row>
    <row r="13" spans="1:9" x14ac:dyDescent="0.25">
      <c r="A13" s="39">
        <v>63</v>
      </c>
      <c r="B13" s="36" t="s">
        <v>40</v>
      </c>
      <c r="C13" s="40">
        <v>1673897.5</v>
      </c>
      <c r="D13" s="40">
        <f t="shared" si="0"/>
        <v>-173897.5</v>
      </c>
      <c r="E13" s="40">
        <v>1500000</v>
      </c>
      <c r="F13" s="43">
        <f t="shared" si="1"/>
        <v>0.89611221714591249</v>
      </c>
      <c r="G13" s="21"/>
      <c r="H13" s="31"/>
      <c r="I13" s="31"/>
    </row>
    <row r="14" spans="1:9" x14ac:dyDescent="0.25">
      <c r="A14" s="39">
        <v>64</v>
      </c>
      <c r="B14" s="36" t="s">
        <v>41</v>
      </c>
      <c r="C14" s="40">
        <v>200000</v>
      </c>
      <c r="D14" s="40">
        <f t="shared" si="0"/>
        <v>0</v>
      </c>
      <c r="E14" s="40">
        <v>200000</v>
      </c>
      <c r="F14" s="43">
        <f t="shared" si="1"/>
        <v>1</v>
      </c>
      <c r="G14" s="21"/>
      <c r="H14" s="31"/>
      <c r="I14" s="31"/>
    </row>
    <row r="15" spans="1:9" ht="51" x14ac:dyDescent="0.25">
      <c r="A15" s="42">
        <v>65</v>
      </c>
      <c r="B15" s="41" t="s">
        <v>42</v>
      </c>
      <c r="C15" s="40">
        <v>200000</v>
      </c>
      <c r="D15" s="40">
        <f t="shared" si="0"/>
        <v>-60000</v>
      </c>
      <c r="E15" s="40">
        <v>140000</v>
      </c>
      <c r="F15" s="43">
        <f t="shared" si="1"/>
        <v>0.7</v>
      </c>
      <c r="G15" s="21"/>
      <c r="I15" s="31"/>
    </row>
    <row r="16" spans="1:9" ht="38.25" x14ac:dyDescent="0.25">
      <c r="A16" s="39">
        <v>66</v>
      </c>
      <c r="B16" s="36" t="s">
        <v>43</v>
      </c>
      <c r="C16" s="40">
        <v>6700</v>
      </c>
      <c r="D16" s="40">
        <f t="shared" si="0"/>
        <v>-1700</v>
      </c>
      <c r="E16" s="40">
        <v>5000</v>
      </c>
      <c r="F16" s="43">
        <f t="shared" si="1"/>
        <v>0.74626865671641796</v>
      </c>
      <c r="G16" s="21"/>
    </row>
    <row r="17" spans="1:7" ht="25.5" x14ac:dyDescent="0.25">
      <c r="A17" s="39">
        <v>68</v>
      </c>
      <c r="B17" s="36" t="s">
        <v>44</v>
      </c>
      <c r="C17" s="40">
        <v>4000</v>
      </c>
      <c r="D17" s="40">
        <f t="shared" si="0"/>
        <v>0</v>
      </c>
      <c r="E17" s="40">
        <v>4000</v>
      </c>
      <c r="F17" s="43">
        <f t="shared" si="1"/>
        <v>1</v>
      </c>
      <c r="G17" s="21"/>
    </row>
    <row r="18" spans="1:7" ht="25.5" x14ac:dyDescent="0.25">
      <c r="A18" s="37">
        <v>7</v>
      </c>
      <c r="B18" s="38" t="s">
        <v>9</v>
      </c>
      <c r="C18" s="35">
        <v>45000</v>
      </c>
      <c r="D18" s="35">
        <f t="shared" si="0"/>
        <v>7000</v>
      </c>
      <c r="E18" s="35">
        <f>E19+E20</f>
        <v>52000</v>
      </c>
      <c r="F18" s="34">
        <f t="shared" si="1"/>
        <v>1.1555555555555554</v>
      </c>
      <c r="G18" s="21"/>
    </row>
    <row r="19" spans="1:7" ht="38.25" x14ac:dyDescent="0.25">
      <c r="A19" s="39">
        <v>71</v>
      </c>
      <c r="B19" s="36" t="s">
        <v>45</v>
      </c>
      <c r="C19" s="40">
        <v>10000</v>
      </c>
      <c r="D19" s="40">
        <f t="shared" si="0"/>
        <v>-5000</v>
      </c>
      <c r="E19" s="40">
        <v>5000</v>
      </c>
      <c r="F19" s="43">
        <f t="shared" si="1"/>
        <v>0.5</v>
      </c>
      <c r="G19" s="21"/>
    </row>
    <row r="20" spans="1:7" ht="33" customHeight="1" x14ac:dyDescent="0.25">
      <c r="A20" s="39">
        <v>72</v>
      </c>
      <c r="B20" s="36" t="s">
        <v>46</v>
      </c>
      <c r="C20" s="40">
        <v>35000</v>
      </c>
      <c r="D20" s="40">
        <f t="shared" si="0"/>
        <v>12000</v>
      </c>
      <c r="E20" s="40">
        <v>47000</v>
      </c>
      <c r="F20" s="43">
        <f t="shared" si="1"/>
        <v>1.3428571428571427</v>
      </c>
      <c r="G20" s="21"/>
    </row>
    <row r="21" spans="1:7" ht="30" customHeight="1" x14ac:dyDescent="0.25">
      <c r="A21" s="39"/>
      <c r="B21" s="38" t="s">
        <v>47</v>
      </c>
      <c r="C21" s="35" t="s">
        <v>48</v>
      </c>
      <c r="D21" s="35">
        <f>3873071.51-3787260.66</f>
        <v>85810.849999999627</v>
      </c>
      <c r="E21" s="35">
        <f>E22+E33</f>
        <v>3873071.51</v>
      </c>
      <c r="F21" s="34">
        <f>3873071.51/3787260.66</f>
        <v>1.0226577618240831</v>
      </c>
      <c r="G21" s="21"/>
    </row>
    <row r="22" spans="1:7" ht="24" customHeight="1" x14ac:dyDescent="0.25">
      <c r="A22" s="37">
        <v>3</v>
      </c>
      <c r="B22" s="38" t="s">
        <v>12</v>
      </c>
      <c r="C22" s="35">
        <v>1675742.59</v>
      </c>
      <c r="D22" s="35">
        <f t="shared" ref="D22:D36" si="2">E22-C22</f>
        <v>370081.20999999996</v>
      </c>
      <c r="E22" s="35">
        <f>SUM(E23:E32)</f>
        <v>2045823.8</v>
      </c>
      <c r="F22" s="34">
        <f t="shared" ref="F22:F29" si="3">E22/C22</f>
        <v>1.2208460966549761</v>
      </c>
      <c r="G22" s="21"/>
    </row>
    <row r="23" spans="1:7" x14ac:dyDescent="0.25">
      <c r="A23" s="39">
        <v>31</v>
      </c>
      <c r="B23" s="36" t="s">
        <v>49</v>
      </c>
      <c r="C23" s="40">
        <v>260000</v>
      </c>
      <c r="D23" s="40">
        <f t="shared" si="2"/>
        <v>105000</v>
      </c>
      <c r="E23" s="40">
        <v>365000</v>
      </c>
      <c r="F23" s="43">
        <f t="shared" si="3"/>
        <v>1.4038461538461537</v>
      </c>
      <c r="G23" s="21"/>
    </row>
    <row r="24" spans="1:7" ht="25.5" x14ac:dyDescent="0.25">
      <c r="A24" s="39">
        <v>31</v>
      </c>
      <c r="B24" s="36" t="s">
        <v>50</v>
      </c>
      <c r="C24" s="40">
        <v>300000</v>
      </c>
      <c r="D24" s="40">
        <f t="shared" si="2"/>
        <v>202975</v>
      </c>
      <c r="E24" s="40">
        <v>502975</v>
      </c>
      <c r="F24" s="43">
        <f t="shared" si="3"/>
        <v>1.6765833333333333</v>
      </c>
      <c r="G24" s="21"/>
    </row>
    <row r="25" spans="1:7" x14ac:dyDescent="0.25">
      <c r="A25" s="39">
        <v>32</v>
      </c>
      <c r="B25" s="36" t="s">
        <v>51</v>
      </c>
      <c r="C25" s="40">
        <v>570000</v>
      </c>
      <c r="D25" s="40">
        <f t="shared" si="2"/>
        <v>-59660</v>
      </c>
      <c r="E25" s="40">
        <v>510340</v>
      </c>
      <c r="F25" s="43">
        <f t="shared" si="3"/>
        <v>0.89533333333333331</v>
      </c>
    </row>
    <row r="26" spans="1:7" ht="25.5" x14ac:dyDescent="0.25">
      <c r="A26" s="39">
        <v>32</v>
      </c>
      <c r="B26" s="36" t="s">
        <v>52</v>
      </c>
      <c r="C26" s="40">
        <v>98850</v>
      </c>
      <c r="D26" s="40">
        <f t="shared" si="2"/>
        <v>19346</v>
      </c>
      <c r="E26" s="40">
        <v>118196</v>
      </c>
      <c r="F26" s="43">
        <f t="shared" si="3"/>
        <v>1.1957106727364695</v>
      </c>
    </row>
    <row r="27" spans="1:7" x14ac:dyDescent="0.25">
      <c r="A27" s="39">
        <v>34</v>
      </c>
      <c r="B27" s="36" t="s">
        <v>53</v>
      </c>
      <c r="C27" s="40">
        <v>10000</v>
      </c>
      <c r="D27" s="40">
        <f t="shared" si="2"/>
        <v>40051.629999999997</v>
      </c>
      <c r="E27" s="40">
        <v>50051.63</v>
      </c>
      <c r="F27" s="43">
        <f t="shared" si="3"/>
        <v>5.0051629999999996</v>
      </c>
    </row>
    <row r="28" spans="1:7" ht="25.5" x14ac:dyDescent="0.25">
      <c r="A28" s="39">
        <v>34</v>
      </c>
      <c r="B28" s="36" t="s">
        <v>54</v>
      </c>
      <c r="C28" s="40">
        <v>4000</v>
      </c>
      <c r="D28" s="40">
        <f t="shared" si="2"/>
        <v>2000</v>
      </c>
      <c r="E28" s="40">
        <v>6000</v>
      </c>
      <c r="F28" s="43">
        <f t="shared" si="3"/>
        <v>1.5</v>
      </c>
    </row>
    <row r="29" spans="1:7" x14ac:dyDescent="0.25">
      <c r="A29" s="39">
        <v>35</v>
      </c>
      <c r="B29" s="36" t="s">
        <v>55</v>
      </c>
      <c r="C29" s="40">
        <v>23000</v>
      </c>
      <c r="D29" s="40">
        <f t="shared" si="2"/>
        <v>14880</v>
      </c>
      <c r="E29" s="40">
        <v>37880</v>
      </c>
      <c r="F29" s="43">
        <f t="shared" si="3"/>
        <v>1.6469565217391304</v>
      </c>
    </row>
    <row r="30" spans="1:7" ht="25.5" x14ac:dyDescent="0.25">
      <c r="A30" s="39">
        <v>36</v>
      </c>
      <c r="B30" s="36" t="s">
        <v>350</v>
      </c>
      <c r="C30" s="40">
        <v>0</v>
      </c>
      <c r="D30" s="40">
        <f t="shared" si="2"/>
        <v>0</v>
      </c>
      <c r="E30" s="40">
        <v>0</v>
      </c>
      <c r="F30" s="43">
        <v>0</v>
      </c>
    </row>
    <row r="31" spans="1:7" ht="27" customHeight="1" x14ac:dyDescent="0.25">
      <c r="A31" s="39">
        <v>37</v>
      </c>
      <c r="B31" s="36" t="s">
        <v>56</v>
      </c>
      <c r="C31" s="40">
        <v>137000</v>
      </c>
      <c r="D31" s="40">
        <f t="shared" si="2"/>
        <v>42403.829999999987</v>
      </c>
      <c r="E31" s="40">
        <v>179403.83</v>
      </c>
      <c r="F31" s="43">
        <f t="shared" ref="F31:F36" si="4">E31/C31</f>
        <v>1.3095170072992699</v>
      </c>
    </row>
    <row r="32" spans="1:7" x14ac:dyDescent="0.25">
      <c r="A32" s="39">
        <v>38</v>
      </c>
      <c r="B32" s="36" t="s">
        <v>57</v>
      </c>
      <c r="C32" s="40">
        <v>272892.59000000003</v>
      </c>
      <c r="D32" s="40">
        <f t="shared" si="2"/>
        <v>3084.75</v>
      </c>
      <c r="E32" s="40">
        <v>275977.34000000003</v>
      </c>
      <c r="F32" s="43">
        <f t="shared" si="4"/>
        <v>1.0113038979915139</v>
      </c>
    </row>
    <row r="33" spans="1:6" ht="25.5" x14ac:dyDescent="0.25">
      <c r="A33" s="37">
        <v>4</v>
      </c>
      <c r="B33" s="38" t="s">
        <v>13</v>
      </c>
      <c r="C33" s="35">
        <v>2111518.0699999998</v>
      </c>
      <c r="D33" s="35">
        <f t="shared" si="2"/>
        <v>-284270.35999999987</v>
      </c>
      <c r="E33" s="35">
        <f>SUM(E35+E36)</f>
        <v>1827247.71</v>
      </c>
      <c r="F33" s="34">
        <f t="shared" si="4"/>
        <v>0.86537157126957487</v>
      </c>
    </row>
    <row r="34" spans="1:6" ht="38.25" x14ac:dyDescent="0.25">
      <c r="A34" s="39">
        <v>41</v>
      </c>
      <c r="B34" s="36" t="s">
        <v>58</v>
      </c>
      <c r="C34" s="40">
        <v>15000</v>
      </c>
      <c r="D34" s="40">
        <f t="shared" si="2"/>
        <v>-15000</v>
      </c>
      <c r="E34" s="40">
        <v>0</v>
      </c>
      <c r="F34" s="43">
        <f t="shared" si="4"/>
        <v>0</v>
      </c>
    </row>
    <row r="35" spans="1:6" ht="33.75" customHeight="1" x14ac:dyDescent="0.25">
      <c r="A35" s="39">
        <v>42</v>
      </c>
      <c r="B35" s="36" t="s">
        <v>59</v>
      </c>
      <c r="C35" s="40">
        <v>1955470.57</v>
      </c>
      <c r="D35" s="40">
        <f t="shared" si="2"/>
        <v>-133222.8600000001</v>
      </c>
      <c r="E35" s="40">
        <v>1822247.71</v>
      </c>
      <c r="F35" s="43">
        <f t="shared" si="4"/>
        <v>0.93187171310893213</v>
      </c>
    </row>
    <row r="36" spans="1:6" ht="46.5" customHeight="1" x14ac:dyDescent="0.25">
      <c r="A36" s="39">
        <v>42</v>
      </c>
      <c r="B36" s="36" t="s">
        <v>60</v>
      </c>
      <c r="C36" s="40">
        <v>2150</v>
      </c>
      <c r="D36" s="40">
        <f t="shared" si="2"/>
        <v>2850</v>
      </c>
      <c r="E36" s="40">
        <v>5000</v>
      </c>
      <c r="F36" s="43">
        <f t="shared" si="4"/>
        <v>2.3255813953488373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B749-F624-4A3C-BD7D-2F1074DC44C7}">
  <dimension ref="A2:K70"/>
  <sheetViews>
    <sheetView zoomScale="90" zoomScaleNormal="90" workbookViewId="0">
      <selection activeCell="K15" sqref="K15"/>
    </sheetView>
  </sheetViews>
  <sheetFormatPr defaultRowHeight="15" x14ac:dyDescent="0.25"/>
  <cols>
    <col min="1" max="1" width="7" customWidth="1"/>
    <col min="2" max="2" width="7.5703125" customWidth="1"/>
    <col min="3" max="3" width="29" customWidth="1"/>
    <col min="4" max="4" width="18.140625" customWidth="1"/>
    <col min="5" max="5" width="21.28515625" customWidth="1"/>
    <col min="6" max="6" width="19" customWidth="1"/>
    <col min="7" max="7" width="12.5703125" customWidth="1"/>
    <col min="9" max="10" width="12.5703125" bestFit="1" customWidth="1"/>
    <col min="11" max="11" width="12.7109375" bestFit="1" customWidth="1"/>
  </cols>
  <sheetData>
    <row r="2" spans="1:10" x14ac:dyDescent="0.25">
      <c r="A2" s="2" t="s">
        <v>61</v>
      </c>
    </row>
    <row r="4" spans="1:10" ht="66" customHeight="1" x14ac:dyDescent="0.25">
      <c r="A4" s="23" t="s">
        <v>62</v>
      </c>
      <c r="B4" s="4" t="s">
        <v>72</v>
      </c>
      <c r="C4" s="23" t="s">
        <v>63</v>
      </c>
      <c r="D4" s="4" t="s">
        <v>30</v>
      </c>
      <c r="E4" s="4" t="s">
        <v>7</v>
      </c>
      <c r="F4" s="4" t="s">
        <v>31</v>
      </c>
      <c r="G4" s="4" t="s">
        <v>366</v>
      </c>
    </row>
    <row r="5" spans="1:10" ht="15.75" x14ac:dyDescent="0.25">
      <c r="A5" s="4">
        <v>1</v>
      </c>
      <c r="B5" s="4">
        <v>2</v>
      </c>
      <c r="C5" s="23">
        <v>3</v>
      </c>
      <c r="D5" s="4">
        <v>4</v>
      </c>
      <c r="E5" s="4">
        <v>5</v>
      </c>
      <c r="F5" s="4">
        <v>6</v>
      </c>
      <c r="G5" s="4">
        <v>7</v>
      </c>
    </row>
    <row r="6" spans="1:10" ht="28.5" x14ac:dyDescent="0.25">
      <c r="A6" s="6"/>
      <c r="B6" s="6"/>
      <c r="C6" s="5" t="s">
        <v>37</v>
      </c>
      <c r="D6" s="13">
        <v>2985068.07</v>
      </c>
      <c r="E6" s="13">
        <f>F6-D6</f>
        <v>15931.930000000168</v>
      </c>
      <c r="F6" s="13">
        <f>F7+F26</f>
        <v>3001000</v>
      </c>
      <c r="G6" s="51">
        <f>F6/D6</f>
        <v>1.0053372082734449</v>
      </c>
    </row>
    <row r="7" spans="1:10" ht="15.75" x14ac:dyDescent="0.25">
      <c r="A7" s="25"/>
      <c r="B7" s="4">
        <v>6</v>
      </c>
      <c r="C7" s="5" t="s">
        <v>38</v>
      </c>
      <c r="D7" s="13">
        <v>2940068.07</v>
      </c>
      <c r="E7" s="13">
        <f t="shared" ref="E7:E30" si="0">F7-D7</f>
        <v>8931.9300000001676</v>
      </c>
      <c r="F7" s="13">
        <f>F8+F10+F14+F18+F21+F24</f>
        <v>2949000</v>
      </c>
      <c r="G7" s="51">
        <f t="shared" ref="G7:G30" si="1">F7/D7</f>
        <v>1.0030380010895463</v>
      </c>
    </row>
    <row r="8" spans="1:10" x14ac:dyDescent="0.25">
      <c r="A8" s="6"/>
      <c r="B8" s="6">
        <v>61</v>
      </c>
      <c r="C8" s="7" t="s">
        <v>39</v>
      </c>
      <c r="D8" s="12">
        <v>855470.57</v>
      </c>
      <c r="E8" s="12">
        <f t="shared" si="0"/>
        <v>244529.43000000005</v>
      </c>
      <c r="F8" s="12">
        <v>1100000</v>
      </c>
      <c r="G8" s="52">
        <f t="shared" si="1"/>
        <v>1.285842013244243</v>
      </c>
    </row>
    <row r="9" spans="1:10" s="48" customFormat="1" x14ac:dyDescent="0.25">
      <c r="A9" s="26">
        <v>11</v>
      </c>
      <c r="B9" s="26"/>
      <c r="C9" s="24" t="s">
        <v>64</v>
      </c>
      <c r="D9" s="27">
        <v>855470.57</v>
      </c>
      <c r="E9" s="27">
        <f t="shared" si="0"/>
        <v>244529.43000000005</v>
      </c>
      <c r="F9" s="27">
        <v>1100000</v>
      </c>
      <c r="G9" s="96">
        <f t="shared" si="1"/>
        <v>1.285842013244243</v>
      </c>
    </row>
    <row r="10" spans="1:10" ht="15.75" customHeight="1" x14ac:dyDescent="0.25">
      <c r="A10" s="6"/>
      <c r="B10" s="6">
        <v>63</v>
      </c>
      <c r="C10" s="7" t="s">
        <v>40</v>
      </c>
      <c r="D10" s="12">
        <v>1673897.5</v>
      </c>
      <c r="E10" s="12">
        <f t="shared" si="0"/>
        <v>-173897.5</v>
      </c>
      <c r="F10" s="12">
        <v>1500000</v>
      </c>
      <c r="G10" s="52">
        <f t="shared" si="1"/>
        <v>0.89611221714591249</v>
      </c>
    </row>
    <row r="11" spans="1:10" s="48" customFormat="1" x14ac:dyDescent="0.25">
      <c r="A11" s="26">
        <v>11</v>
      </c>
      <c r="B11" s="26"/>
      <c r="C11" s="24" t="s">
        <v>64</v>
      </c>
      <c r="D11" s="27">
        <v>34787.5</v>
      </c>
      <c r="E11" s="27">
        <f t="shared" si="0"/>
        <v>65212.5</v>
      </c>
      <c r="F11" s="27">
        <v>100000</v>
      </c>
      <c r="G11" s="96">
        <f t="shared" si="1"/>
        <v>2.8745957599712542</v>
      </c>
    </row>
    <row r="12" spans="1:10" s="48" customFormat="1" x14ac:dyDescent="0.25">
      <c r="A12" s="26">
        <v>51</v>
      </c>
      <c r="B12" s="26"/>
      <c r="C12" s="24" t="s">
        <v>65</v>
      </c>
      <c r="D12" s="27">
        <v>639110</v>
      </c>
      <c r="E12" s="27">
        <f t="shared" si="0"/>
        <v>-239110</v>
      </c>
      <c r="F12" s="27">
        <v>400000</v>
      </c>
      <c r="G12" s="96">
        <f t="shared" si="1"/>
        <v>0.62587035095679933</v>
      </c>
    </row>
    <row r="13" spans="1:10" s="48" customFormat="1" x14ac:dyDescent="0.25">
      <c r="A13" s="26">
        <v>52</v>
      </c>
      <c r="B13" s="26"/>
      <c r="C13" s="24" t="s">
        <v>66</v>
      </c>
      <c r="D13" s="27">
        <v>1000000</v>
      </c>
      <c r="E13" s="27">
        <f t="shared" si="0"/>
        <v>0</v>
      </c>
      <c r="F13" s="27">
        <v>1000000</v>
      </c>
      <c r="G13" s="96">
        <f t="shared" si="1"/>
        <v>1</v>
      </c>
      <c r="J13" s="49"/>
    </row>
    <row r="14" spans="1:10" x14ac:dyDescent="0.25">
      <c r="A14" s="6"/>
      <c r="B14" s="6">
        <v>64</v>
      </c>
      <c r="C14" s="7" t="s">
        <v>41</v>
      </c>
      <c r="D14" s="12">
        <v>200000</v>
      </c>
      <c r="E14" s="12">
        <f t="shared" si="0"/>
        <v>0</v>
      </c>
      <c r="F14" s="12">
        <v>200000</v>
      </c>
      <c r="G14" s="52">
        <f t="shared" si="1"/>
        <v>1</v>
      </c>
    </row>
    <row r="15" spans="1:10" s="48" customFormat="1" x14ac:dyDescent="0.25">
      <c r="A15" s="26">
        <v>11</v>
      </c>
      <c r="B15" s="26"/>
      <c r="C15" s="24" t="s">
        <v>64</v>
      </c>
      <c r="D15" s="27">
        <v>100000</v>
      </c>
      <c r="E15" s="12">
        <f t="shared" si="0"/>
        <v>0</v>
      </c>
      <c r="F15" s="27">
        <v>100000</v>
      </c>
      <c r="G15" s="52">
        <f t="shared" si="1"/>
        <v>1</v>
      </c>
    </row>
    <row r="16" spans="1:10" s="48" customFormat="1" x14ac:dyDescent="0.25">
      <c r="A16" s="26">
        <v>42</v>
      </c>
      <c r="B16" s="26"/>
      <c r="C16" s="24" t="s">
        <v>67</v>
      </c>
      <c r="D16" s="27">
        <v>1000</v>
      </c>
      <c r="E16" s="27">
        <f t="shared" si="0"/>
        <v>0</v>
      </c>
      <c r="F16" s="27">
        <v>1000</v>
      </c>
      <c r="G16" s="96">
        <f t="shared" si="1"/>
        <v>1</v>
      </c>
    </row>
    <row r="17" spans="1:10" s="48" customFormat="1" ht="30" x14ac:dyDescent="0.25">
      <c r="A17" s="26">
        <v>43</v>
      </c>
      <c r="B17" s="26"/>
      <c r="C17" s="24" t="s">
        <v>68</v>
      </c>
      <c r="D17" s="27">
        <v>99000</v>
      </c>
      <c r="E17" s="27">
        <f t="shared" si="0"/>
        <v>0</v>
      </c>
      <c r="F17" s="27">
        <v>99000</v>
      </c>
      <c r="G17" s="96">
        <f t="shared" si="1"/>
        <v>1</v>
      </c>
    </row>
    <row r="18" spans="1:10" ht="62.25" customHeight="1" x14ac:dyDescent="0.25">
      <c r="A18" s="6"/>
      <c r="B18" s="6">
        <v>65</v>
      </c>
      <c r="C18" s="7" t="s">
        <v>42</v>
      </c>
      <c r="D18" s="12">
        <v>200000</v>
      </c>
      <c r="E18" s="12">
        <f t="shared" si="0"/>
        <v>-60000</v>
      </c>
      <c r="F18" s="12">
        <v>140000</v>
      </c>
      <c r="G18" s="52">
        <f t="shared" si="1"/>
        <v>0.7</v>
      </c>
    </row>
    <row r="19" spans="1:10" s="48" customFormat="1" x14ac:dyDescent="0.25">
      <c r="A19" s="26">
        <v>11</v>
      </c>
      <c r="B19" s="26"/>
      <c r="C19" s="24" t="s">
        <v>64</v>
      </c>
      <c r="D19" s="27">
        <v>130000</v>
      </c>
      <c r="E19" s="27">
        <f t="shared" si="0"/>
        <v>-30000</v>
      </c>
      <c r="F19" s="27">
        <v>100000</v>
      </c>
      <c r="G19" s="96">
        <f t="shared" si="1"/>
        <v>0.76923076923076927</v>
      </c>
    </row>
    <row r="20" spans="1:10" s="48" customFormat="1" x14ac:dyDescent="0.25">
      <c r="A20" s="26">
        <v>31</v>
      </c>
      <c r="B20" s="26"/>
      <c r="C20" s="24" t="s">
        <v>69</v>
      </c>
      <c r="D20" s="27">
        <v>70000</v>
      </c>
      <c r="E20" s="27">
        <f t="shared" si="0"/>
        <v>-30000</v>
      </c>
      <c r="F20" s="27">
        <v>40000</v>
      </c>
      <c r="G20" s="96">
        <f t="shared" si="1"/>
        <v>0.5714285714285714</v>
      </c>
    </row>
    <row r="21" spans="1:10" ht="45" x14ac:dyDescent="0.25">
      <c r="A21" s="6"/>
      <c r="B21" s="6">
        <v>66</v>
      </c>
      <c r="C21" s="7" t="s">
        <v>43</v>
      </c>
      <c r="D21" s="12">
        <v>6700</v>
      </c>
      <c r="E21" s="12">
        <f t="shared" si="0"/>
        <v>-1700</v>
      </c>
      <c r="F21" s="12">
        <v>5000</v>
      </c>
      <c r="G21" s="52">
        <f t="shared" si="1"/>
        <v>0.74626865671641796</v>
      </c>
    </row>
    <row r="22" spans="1:10" s="48" customFormat="1" ht="17.25" customHeight="1" x14ac:dyDescent="0.25">
      <c r="A22" s="26">
        <v>61</v>
      </c>
      <c r="B22" s="26"/>
      <c r="C22" s="24" t="s">
        <v>70</v>
      </c>
      <c r="D22" s="27">
        <v>1000</v>
      </c>
      <c r="E22" s="27">
        <f t="shared" si="0"/>
        <v>0</v>
      </c>
      <c r="F22" s="27">
        <v>1000</v>
      </c>
      <c r="G22" s="96">
        <f t="shared" si="1"/>
        <v>1</v>
      </c>
    </row>
    <row r="23" spans="1:10" s="48" customFormat="1" ht="30" x14ac:dyDescent="0.25">
      <c r="A23" s="26">
        <v>43</v>
      </c>
      <c r="B23" s="26"/>
      <c r="C23" s="24" t="s">
        <v>68</v>
      </c>
      <c r="D23" s="27">
        <v>5700</v>
      </c>
      <c r="E23" s="27">
        <f t="shared" si="0"/>
        <v>-1700</v>
      </c>
      <c r="F23" s="27">
        <v>4000</v>
      </c>
      <c r="G23" s="96">
        <f t="shared" si="1"/>
        <v>0.70175438596491224</v>
      </c>
    </row>
    <row r="24" spans="1:10" ht="30" x14ac:dyDescent="0.25">
      <c r="A24" s="6"/>
      <c r="B24" s="6">
        <v>68</v>
      </c>
      <c r="C24" s="7" t="s">
        <v>44</v>
      </c>
      <c r="D24" s="12">
        <v>4000</v>
      </c>
      <c r="E24" s="12">
        <f t="shared" si="0"/>
        <v>0</v>
      </c>
      <c r="F24" s="12">
        <v>4000</v>
      </c>
      <c r="G24" s="52">
        <f t="shared" si="1"/>
        <v>1</v>
      </c>
    </row>
    <row r="25" spans="1:10" s="48" customFormat="1" ht="18" customHeight="1" x14ac:dyDescent="0.25">
      <c r="A25" s="26">
        <v>31</v>
      </c>
      <c r="B25" s="26"/>
      <c r="C25" s="24" t="s">
        <v>69</v>
      </c>
      <c r="D25" s="27">
        <v>4000</v>
      </c>
      <c r="E25" s="27">
        <f t="shared" si="0"/>
        <v>0</v>
      </c>
      <c r="F25" s="27">
        <v>4000</v>
      </c>
      <c r="G25" s="96">
        <f t="shared" si="1"/>
        <v>1</v>
      </c>
    </row>
    <row r="26" spans="1:10" ht="28.5" x14ac:dyDescent="0.25">
      <c r="A26" s="6"/>
      <c r="B26" s="4">
        <v>7</v>
      </c>
      <c r="C26" s="5" t="s">
        <v>9</v>
      </c>
      <c r="D26" s="13">
        <v>45000</v>
      </c>
      <c r="E26" s="13">
        <f t="shared" si="0"/>
        <v>7000</v>
      </c>
      <c r="F26" s="13">
        <f>F27+F29</f>
        <v>52000</v>
      </c>
      <c r="G26" s="51">
        <f t="shared" si="1"/>
        <v>1.1555555555555554</v>
      </c>
    </row>
    <row r="27" spans="1:10" ht="51" customHeight="1" x14ac:dyDescent="0.25">
      <c r="A27" s="6"/>
      <c r="B27" s="6">
        <v>71</v>
      </c>
      <c r="C27" s="7" t="s">
        <v>45</v>
      </c>
      <c r="D27" s="12">
        <v>10000</v>
      </c>
      <c r="E27" s="12">
        <f t="shared" si="0"/>
        <v>-5000</v>
      </c>
      <c r="F27" s="12">
        <v>5000</v>
      </c>
      <c r="G27" s="52">
        <f t="shared" si="1"/>
        <v>0.5</v>
      </c>
    </row>
    <row r="28" spans="1:10" s="48" customFormat="1" ht="45.75" customHeight="1" x14ac:dyDescent="0.25">
      <c r="A28" s="26">
        <v>71</v>
      </c>
      <c r="B28" s="26"/>
      <c r="C28" s="24" t="s">
        <v>71</v>
      </c>
      <c r="D28" s="27">
        <v>10000</v>
      </c>
      <c r="E28" s="27">
        <f t="shared" si="0"/>
        <v>-5000</v>
      </c>
      <c r="F28" s="27">
        <v>5000</v>
      </c>
      <c r="G28" s="96">
        <f t="shared" si="1"/>
        <v>0.5</v>
      </c>
      <c r="J28" s="49"/>
    </row>
    <row r="29" spans="1:10" ht="36" customHeight="1" x14ac:dyDescent="0.25">
      <c r="A29" s="6"/>
      <c r="B29" s="6">
        <v>72</v>
      </c>
      <c r="C29" s="7" t="s">
        <v>46</v>
      </c>
      <c r="D29" s="12">
        <v>35000</v>
      </c>
      <c r="E29" s="12">
        <f t="shared" si="0"/>
        <v>12000</v>
      </c>
      <c r="F29" s="12">
        <v>47000</v>
      </c>
      <c r="G29" s="52">
        <f t="shared" si="1"/>
        <v>1.3428571428571427</v>
      </c>
    </row>
    <row r="30" spans="1:10" s="48" customFormat="1" ht="45" customHeight="1" x14ac:dyDescent="0.25">
      <c r="A30" s="26">
        <v>72</v>
      </c>
      <c r="B30" s="26"/>
      <c r="C30" s="24" t="s">
        <v>71</v>
      </c>
      <c r="D30" s="27">
        <v>35000</v>
      </c>
      <c r="E30" s="27">
        <f t="shared" si="0"/>
        <v>12000</v>
      </c>
      <c r="F30" s="27">
        <v>47000</v>
      </c>
      <c r="G30" s="96">
        <f t="shared" si="1"/>
        <v>1.3428571428571427</v>
      </c>
    </row>
    <row r="33" spans="1:11" x14ac:dyDescent="0.25">
      <c r="A33" s="2" t="s">
        <v>73</v>
      </c>
    </row>
    <row r="35" spans="1:11" ht="42.75" x14ac:dyDescent="0.25">
      <c r="A35" s="23" t="s">
        <v>62</v>
      </c>
      <c r="B35" s="4" t="s">
        <v>35</v>
      </c>
      <c r="C35" s="23" t="s">
        <v>63</v>
      </c>
      <c r="D35" s="4" t="s">
        <v>74</v>
      </c>
      <c r="E35" s="4" t="s">
        <v>7</v>
      </c>
      <c r="F35" s="4" t="s">
        <v>373</v>
      </c>
      <c r="G35" s="4" t="s">
        <v>366</v>
      </c>
    </row>
    <row r="36" spans="1:11" x14ac:dyDescent="0.25">
      <c r="A36" s="4">
        <v>1</v>
      </c>
      <c r="B36" s="4">
        <v>2</v>
      </c>
      <c r="C36" s="4">
        <v>3</v>
      </c>
      <c r="D36" s="4">
        <v>4</v>
      </c>
      <c r="E36" s="4">
        <v>5</v>
      </c>
      <c r="F36" s="4">
        <v>6</v>
      </c>
      <c r="G36" s="4">
        <v>7</v>
      </c>
    </row>
    <row r="37" spans="1:11" ht="28.5" x14ac:dyDescent="0.25">
      <c r="A37" s="6"/>
      <c r="B37" s="6"/>
      <c r="C37" s="5" t="s">
        <v>75</v>
      </c>
      <c r="D37" s="13">
        <v>3787260.66</v>
      </c>
      <c r="E37" s="13">
        <f>F37-D37</f>
        <v>85810.849999999627</v>
      </c>
      <c r="F37" s="13">
        <f>F38+F60</f>
        <v>3873071.51</v>
      </c>
      <c r="G37" s="51">
        <f>F37/D37</f>
        <v>1.0226577618240831</v>
      </c>
      <c r="K37" s="32"/>
    </row>
    <row r="38" spans="1:11" ht="15.75" x14ac:dyDescent="0.25">
      <c r="A38" s="25"/>
      <c r="B38" s="4">
        <v>3</v>
      </c>
      <c r="C38" s="5" t="s">
        <v>12</v>
      </c>
      <c r="D38" s="13">
        <v>1675742.59</v>
      </c>
      <c r="E38" s="13">
        <f t="shared" ref="E38:E70" si="2">F38-D38</f>
        <v>370081.20999999996</v>
      </c>
      <c r="F38" s="13">
        <f>F39+F41+F43+F47+F50+F52+F54+F56+F58</f>
        <v>2045823.8</v>
      </c>
      <c r="G38" s="51">
        <f t="shared" ref="G38:G70" si="3">F38/D38</f>
        <v>1.2208460966549761</v>
      </c>
    </row>
    <row r="39" spans="1:11" x14ac:dyDescent="0.25">
      <c r="A39" s="6"/>
      <c r="B39" s="6">
        <v>31</v>
      </c>
      <c r="C39" s="7" t="s">
        <v>49</v>
      </c>
      <c r="D39" s="12">
        <v>260000</v>
      </c>
      <c r="E39" s="12">
        <f t="shared" si="2"/>
        <v>105000</v>
      </c>
      <c r="F39" s="12">
        <v>365000</v>
      </c>
      <c r="G39" s="52">
        <f t="shared" si="3"/>
        <v>1.4038461538461537</v>
      </c>
    </row>
    <row r="40" spans="1:11" s="48" customFormat="1" x14ac:dyDescent="0.25">
      <c r="A40" s="26">
        <v>11</v>
      </c>
      <c r="B40" s="26"/>
      <c r="C40" s="24" t="s">
        <v>64</v>
      </c>
      <c r="D40" s="27">
        <v>260000</v>
      </c>
      <c r="E40" s="27">
        <f t="shared" si="2"/>
        <v>105000</v>
      </c>
      <c r="F40" s="27">
        <v>365000</v>
      </c>
      <c r="G40" s="96">
        <f t="shared" si="3"/>
        <v>1.4038461538461537</v>
      </c>
    </row>
    <row r="41" spans="1:11" ht="30" x14ac:dyDescent="0.25">
      <c r="A41" s="6"/>
      <c r="B41" s="6">
        <v>31</v>
      </c>
      <c r="C41" s="7" t="s">
        <v>76</v>
      </c>
      <c r="D41" s="12">
        <v>300000</v>
      </c>
      <c r="E41" s="12">
        <f t="shared" si="2"/>
        <v>202975</v>
      </c>
      <c r="F41" s="12">
        <v>502975</v>
      </c>
      <c r="G41" s="52">
        <f t="shared" si="3"/>
        <v>1.6765833333333333</v>
      </c>
    </row>
    <row r="42" spans="1:11" s="48" customFormat="1" x14ac:dyDescent="0.25">
      <c r="A42" s="26">
        <v>11</v>
      </c>
      <c r="B42" s="26"/>
      <c r="C42" s="24" t="s">
        <v>64</v>
      </c>
      <c r="D42" s="27">
        <v>300000</v>
      </c>
      <c r="E42" s="27">
        <f t="shared" si="2"/>
        <v>202975</v>
      </c>
      <c r="F42" s="27">
        <v>502975</v>
      </c>
      <c r="G42" s="96">
        <f t="shared" si="3"/>
        <v>1.6765833333333333</v>
      </c>
    </row>
    <row r="43" spans="1:11" x14ac:dyDescent="0.25">
      <c r="A43" s="26"/>
      <c r="B43" s="6">
        <v>32</v>
      </c>
      <c r="C43" s="7" t="s">
        <v>51</v>
      </c>
      <c r="D43" s="12">
        <v>570000</v>
      </c>
      <c r="E43" s="12">
        <f t="shared" si="2"/>
        <v>-59660</v>
      </c>
      <c r="F43" s="12">
        <f>SUM(F44:F46)</f>
        <v>510340</v>
      </c>
      <c r="G43" s="52">
        <f t="shared" si="3"/>
        <v>0.89533333333333331</v>
      </c>
    </row>
    <row r="44" spans="1:11" s="48" customFormat="1" x14ac:dyDescent="0.25">
      <c r="A44" s="26">
        <v>11</v>
      </c>
      <c r="B44" s="28"/>
      <c r="C44" s="24" t="s">
        <v>64</v>
      </c>
      <c r="D44" s="27">
        <v>416000</v>
      </c>
      <c r="E44" s="27">
        <f t="shared" si="2"/>
        <v>-26000</v>
      </c>
      <c r="F44" s="27">
        <v>390000</v>
      </c>
      <c r="G44" s="96">
        <f t="shared" si="3"/>
        <v>0.9375</v>
      </c>
    </row>
    <row r="45" spans="1:11" s="48" customFormat="1" x14ac:dyDescent="0.25">
      <c r="A45" s="26">
        <v>31</v>
      </c>
      <c r="B45" s="26"/>
      <c r="C45" s="24" t="s">
        <v>69</v>
      </c>
      <c r="D45" s="27">
        <v>120000</v>
      </c>
      <c r="E45" s="27">
        <f t="shared" si="2"/>
        <v>-19660</v>
      </c>
      <c r="F45" s="27">
        <v>100340</v>
      </c>
      <c r="G45" s="96">
        <f t="shared" si="3"/>
        <v>0.83616666666666661</v>
      </c>
    </row>
    <row r="46" spans="1:11" s="48" customFormat="1" ht="30" x14ac:dyDescent="0.25">
      <c r="A46" s="26">
        <v>43</v>
      </c>
      <c r="B46" s="26"/>
      <c r="C46" s="24" t="s">
        <v>68</v>
      </c>
      <c r="D46" s="27">
        <v>34000</v>
      </c>
      <c r="E46" s="27">
        <f t="shared" si="2"/>
        <v>-14000</v>
      </c>
      <c r="F46" s="27">
        <v>20000</v>
      </c>
      <c r="G46" s="96">
        <f t="shared" si="3"/>
        <v>0.58823529411764708</v>
      </c>
    </row>
    <row r="47" spans="1:11" ht="30" x14ac:dyDescent="0.25">
      <c r="A47" s="26"/>
      <c r="B47" s="6">
        <v>32</v>
      </c>
      <c r="C47" s="7" t="s">
        <v>77</v>
      </c>
      <c r="D47" s="12">
        <v>98850</v>
      </c>
      <c r="E47" s="12">
        <f t="shared" si="2"/>
        <v>19346</v>
      </c>
      <c r="F47" s="12">
        <v>118196</v>
      </c>
      <c r="G47" s="52">
        <f t="shared" si="3"/>
        <v>1.1957106727364695</v>
      </c>
    </row>
    <row r="48" spans="1:11" s="48" customFormat="1" x14ac:dyDescent="0.25">
      <c r="A48" s="26">
        <v>11</v>
      </c>
      <c r="B48" s="28"/>
      <c r="C48" s="24" t="s">
        <v>64</v>
      </c>
      <c r="D48" s="27">
        <v>97000</v>
      </c>
      <c r="E48" s="27">
        <f t="shared" si="2"/>
        <v>18000</v>
      </c>
      <c r="F48" s="27">
        <v>115000</v>
      </c>
      <c r="G48" s="96">
        <f t="shared" si="3"/>
        <v>1.1855670103092784</v>
      </c>
    </row>
    <row r="49" spans="1:11" s="48" customFormat="1" x14ac:dyDescent="0.25">
      <c r="A49" s="26">
        <v>31</v>
      </c>
      <c r="B49" s="26"/>
      <c r="C49" s="24" t="s">
        <v>69</v>
      </c>
      <c r="D49" s="27">
        <v>1850</v>
      </c>
      <c r="E49" s="27">
        <f t="shared" si="2"/>
        <v>1346</v>
      </c>
      <c r="F49" s="27">
        <v>3196</v>
      </c>
      <c r="G49" s="96">
        <f t="shared" si="3"/>
        <v>1.7275675675675675</v>
      </c>
    </row>
    <row r="50" spans="1:11" s="48" customFormat="1" x14ac:dyDescent="0.25">
      <c r="A50" s="26"/>
      <c r="B50" s="26">
        <v>34</v>
      </c>
      <c r="C50" s="24" t="s">
        <v>53</v>
      </c>
      <c r="D50" s="27">
        <v>10000</v>
      </c>
      <c r="E50" s="27">
        <f t="shared" si="2"/>
        <v>40051.629999999997</v>
      </c>
      <c r="F50" s="27">
        <v>50051.63</v>
      </c>
      <c r="G50" s="96">
        <f t="shared" si="3"/>
        <v>5.0051629999999996</v>
      </c>
    </row>
    <row r="51" spans="1:11" s="48" customFormat="1" x14ac:dyDescent="0.25">
      <c r="A51" s="26">
        <v>11</v>
      </c>
      <c r="B51" s="28"/>
      <c r="C51" s="24" t="s">
        <v>64</v>
      </c>
      <c r="D51" s="27">
        <v>10000</v>
      </c>
      <c r="E51" s="27">
        <f t="shared" si="2"/>
        <v>40051.629999999997</v>
      </c>
      <c r="F51" s="27">
        <v>50051.63</v>
      </c>
      <c r="G51" s="96">
        <f t="shared" si="3"/>
        <v>5.0051629999999996</v>
      </c>
    </row>
    <row r="52" spans="1:11" ht="32.25" customHeight="1" x14ac:dyDescent="0.25">
      <c r="A52" s="26"/>
      <c r="B52" s="6">
        <v>34</v>
      </c>
      <c r="C52" s="7" t="s">
        <v>78</v>
      </c>
      <c r="D52" s="12">
        <v>4000</v>
      </c>
      <c r="E52" s="12">
        <f t="shared" si="2"/>
        <v>2000</v>
      </c>
      <c r="F52" s="12">
        <v>6000</v>
      </c>
      <c r="G52" s="52">
        <f t="shared" si="3"/>
        <v>1.5</v>
      </c>
    </row>
    <row r="53" spans="1:11" s="48" customFormat="1" x14ac:dyDescent="0.25">
      <c r="A53" s="26">
        <v>31</v>
      </c>
      <c r="B53" s="26"/>
      <c r="C53" s="24" t="s">
        <v>69</v>
      </c>
      <c r="D53" s="27">
        <v>4000</v>
      </c>
      <c r="E53" s="27">
        <f t="shared" si="2"/>
        <v>2000</v>
      </c>
      <c r="F53" s="27">
        <v>6000</v>
      </c>
      <c r="G53" s="96">
        <f t="shared" si="3"/>
        <v>1.5</v>
      </c>
    </row>
    <row r="54" spans="1:11" x14ac:dyDescent="0.25">
      <c r="A54" s="6"/>
      <c r="B54" s="6">
        <v>35</v>
      </c>
      <c r="C54" s="7" t="s">
        <v>55</v>
      </c>
      <c r="D54" s="12">
        <v>23000</v>
      </c>
      <c r="E54" s="12">
        <f t="shared" si="2"/>
        <v>14880</v>
      </c>
      <c r="F54" s="12">
        <v>37880</v>
      </c>
      <c r="G54" s="52">
        <f t="shared" si="3"/>
        <v>1.6469565217391304</v>
      </c>
    </row>
    <row r="55" spans="1:11" s="48" customFormat="1" x14ac:dyDescent="0.25">
      <c r="A55" s="26">
        <v>11</v>
      </c>
      <c r="B55" s="26"/>
      <c r="C55" s="24" t="s">
        <v>64</v>
      </c>
      <c r="D55" s="27">
        <v>23000</v>
      </c>
      <c r="E55" s="27">
        <f t="shared" si="2"/>
        <v>14880</v>
      </c>
      <c r="F55" s="27">
        <v>37880</v>
      </c>
      <c r="G55" s="96">
        <f t="shared" si="3"/>
        <v>1.6469565217391304</v>
      </c>
    </row>
    <row r="56" spans="1:11" ht="30" x14ac:dyDescent="0.25">
      <c r="A56" s="6"/>
      <c r="B56" s="6">
        <v>37</v>
      </c>
      <c r="C56" s="7" t="s">
        <v>56</v>
      </c>
      <c r="D56" s="12">
        <v>137000</v>
      </c>
      <c r="E56" s="12">
        <f t="shared" si="2"/>
        <v>42403.829999999987</v>
      </c>
      <c r="F56" s="12">
        <v>179403.83</v>
      </c>
      <c r="G56" s="52">
        <f t="shared" si="3"/>
        <v>1.3095170072992699</v>
      </c>
    </row>
    <row r="57" spans="1:11" s="48" customFormat="1" x14ac:dyDescent="0.25">
      <c r="A57" s="26">
        <v>11</v>
      </c>
      <c r="B57" s="28"/>
      <c r="C57" s="24" t="s">
        <v>64</v>
      </c>
      <c r="D57" s="27">
        <v>137000</v>
      </c>
      <c r="E57" s="27">
        <f t="shared" si="2"/>
        <v>42403.829999999987</v>
      </c>
      <c r="F57" s="27">
        <v>179403.83</v>
      </c>
      <c r="G57" s="96">
        <f t="shared" si="3"/>
        <v>1.3095170072992699</v>
      </c>
    </row>
    <row r="58" spans="1:11" x14ac:dyDescent="0.25">
      <c r="A58" s="26"/>
      <c r="B58" s="6">
        <v>38</v>
      </c>
      <c r="C58" s="7" t="s">
        <v>57</v>
      </c>
      <c r="D58" s="12">
        <v>272892.5</v>
      </c>
      <c r="E58" s="12">
        <f t="shared" si="2"/>
        <v>3084.8400000000256</v>
      </c>
      <c r="F58" s="12">
        <v>275977.34000000003</v>
      </c>
      <c r="G58" s="52">
        <f t="shared" si="3"/>
        <v>1.0113042315197378</v>
      </c>
    </row>
    <row r="59" spans="1:11" s="48" customFormat="1" x14ac:dyDescent="0.25">
      <c r="A59" s="26">
        <v>11</v>
      </c>
      <c r="B59" s="28"/>
      <c r="C59" s="24" t="s">
        <v>64</v>
      </c>
      <c r="D59" s="27">
        <v>272892.5</v>
      </c>
      <c r="E59" s="27">
        <f t="shared" si="2"/>
        <v>3084.8400000000256</v>
      </c>
      <c r="F59" s="27">
        <v>275977.34000000003</v>
      </c>
      <c r="G59" s="96">
        <f t="shared" si="3"/>
        <v>1.0113042315197378</v>
      </c>
    </row>
    <row r="60" spans="1:11" ht="28.5" x14ac:dyDescent="0.25">
      <c r="A60" s="26"/>
      <c r="B60" s="4">
        <v>4</v>
      </c>
      <c r="C60" s="5" t="s">
        <v>13</v>
      </c>
      <c r="D60" s="13">
        <v>2111518.0699999998</v>
      </c>
      <c r="E60" s="13">
        <f t="shared" si="2"/>
        <v>-284270.35999999987</v>
      </c>
      <c r="F60" s="13">
        <f>F63+F69+F61</f>
        <v>1827247.71</v>
      </c>
      <c r="G60" s="51">
        <f t="shared" si="3"/>
        <v>0.86537157126957487</v>
      </c>
    </row>
    <row r="61" spans="1:11" ht="43.5" customHeight="1" x14ac:dyDescent="0.25">
      <c r="A61" s="6"/>
      <c r="B61" s="6">
        <v>41</v>
      </c>
      <c r="C61" s="7" t="s">
        <v>58</v>
      </c>
      <c r="D61" s="12">
        <v>15000</v>
      </c>
      <c r="E61" s="12">
        <f t="shared" si="2"/>
        <v>-15000</v>
      </c>
      <c r="F61" s="12">
        <v>0</v>
      </c>
      <c r="G61" s="52">
        <f t="shared" si="3"/>
        <v>0</v>
      </c>
      <c r="J61" s="32"/>
    </row>
    <row r="62" spans="1:11" s="48" customFormat="1" ht="51.75" customHeight="1" x14ac:dyDescent="0.25">
      <c r="A62" s="26">
        <v>71</v>
      </c>
      <c r="B62" s="26"/>
      <c r="C62" s="24" t="s">
        <v>71</v>
      </c>
      <c r="D62" s="27">
        <v>15000</v>
      </c>
      <c r="E62" s="27">
        <f t="shared" si="2"/>
        <v>-15000</v>
      </c>
      <c r="F62" s="27">
        <v>0</v>
      </c>
      <c r="G62" s="96">
        <f t="shared" si="3"/>
        <v>0</v>
      </c>
    </row>
    <row r="63" spans="1:11" ht="33" customHeight="1" x14ac:dyDescent="0.25">
      <c r="A63" s="6"/>
      <c r="B63" s="6">
        <v>42</v>
      </c>
      <c r="C63" s="7" t="s">
        <v>59</v>
      </c>
      <c r="D63" s="12">
        <v>2096518.07</v>
      </c>
      <c r="E63" s="12">
        <f t="shared" si="2"/>
        <v>-274270.3600000001</v>
      </c>
      <c r="F63" s="12">
        <v>1822247.71</v>
      </c>
      <c r="G63" s="52">
        <f t="shared" si="3"/>
        <v>0.86917815595073789</v>
      </c>
      <c r="K63" s="32"/>
    </row>
    <row r="64" spans="1:11" s="48" customFormat="1" ht="19.5" customHeight="1" x14ac:dyDescent="0.25">
      <c r="A64" s="26">
        <v>11</v>
      </c>
      <c r="B64" s="26"/>
      <c r="C64" s="24" t="s">
        <v>64</v>
      </c>
      <c r="D64" s="27">
        <v>1453408.07</v>
      </c>
      <c r="E64" s="27">
        <f t="shared" si="2"/>
        <v>-291160.3600000001</v>
      </c>
      <c r="F64" s="27">
        <f>F63-F65-F66-F67-F68</f>
        <v>1162247.71</v>
      </c>
      <c r="G64" s="96">
        <f t="shared" si="3"/>
        <v>0.79967060455361305</v>
      </c>
      <c r="I64" s="49"/>
    </row>
    <row r="65" spans="1:7" s="48" customFormat="1" ht="30" x14ac:dyDescent="0.25">
      <c r="A65" s="26">
        <v>43</v>
      </c>
      <c r="B65" s="26"/>
      <c r="C65" s="24" t="s">
        <v>68</v>
      </c>
      <c r="D65" s="27">
        <v>300000</v>
      </c>
      <c r="E65" s="27">
        <f t="shared" si="2"/>
        <v>-50000</v>
      </c>
      <c r="F65" s="27">
        <v>250000</v>
      </c>
      <c r="G65" s="96">
        <f t="shared" si="3"/>
        <v>0.83333333333333337</v>
      </c>
    </row>
    <row r="66" spans="1:7" s="48" customFormat="1" ht="19.5" customHeight="1" x14ac:dyDescent="0.25">
      <c r="A66" s="26">
        <v>51</v>
      </c>
      <c r="B66" s="26"/>
      <c r="C66" s="24" t="s">
        <v>65</v>
      </c>
      <c r="D66" s="27">
        <v>339110</v>
      </c>
      <c r="E66" s="27">
        <f t="shared" si="2"/>
        <v>60890</v>
      </c>
      <c r="F66" s="27">
        <v>400000</v>
      </c>
      <c r="G66" s="96">
        <f t="shared" si="3"/>
        <v>1.1795582554333401</v>
      </c>
    </row>
    <row r="67" spans="1:7" s="48" customFormat="1" ht="32.25" customHeight="1" x14ac:dyDescent="0.25">
      <c r="A67" s="26">
        <v>52</v>
      </c>
      <c r="B67" s="26"/>
      <c r="C67" s="24" t="s">
        <v>79</v>
      </c>
      <c r="D67" s="27">
        <v>4000</v>
      </c>
      <c r="E67" s="12">
        <f t="shared" si="2"/>
        <v>1000</v>
      </c>
      <c r="F67" s="27">
        <v>5000</v>
      </c>
      <c r="G67" s="52">
        <f t="shared" si="3"/>
        <v>1.25</v>
      </c>
    </row>
    <row r="68" spans="1:7" s="48" customFormat="1" ht="38.25" customHeight="1" x14ac:dyDescent="0.25">
      <c r="A68" s="26">
        <v>71</v>
      </c>
      <c r="B68" s="26"/>
      <c r="C68" s="24" t="s">
        <v>80</v>
      </c>
      <c r="D68" s="27">
        <v>5000</v>
      </c>
      <c r="E68" s="27">
        <f t="shared" si="2"/>
        <v>0</v>
      </c>
      <c r="F68" s="27">
        <v>5000</v>
      </c>
      <c r="G68" s="96">
        <f t="shared" si="3"/>
        <v>1</v>
      </c>
    </row>
    <row r="69" spans="1:7" ht="47.25" customHeight="1" x14ac:dyDescent="0.25">
      <c r="A69" s="26"/>
      <c r="B69" s="6">
        <v>42</v>
      </c>
      <c r="C69" s="7" t="s">
        <v>81</v>
      </c>
      <c r="D69" s="12">
        <v>2150</v>
      </c>
      <c r="E69" s="12">
        <f t="shared" si="2"/>
        <v>2850</v>
      </c>
      <c r="F69" s="12">
        <v>5000</v>
      </c>
      <c r="G69" s="52">
        <f t="shared" si="3"/>
        <v>2.3255813953488373</v>
      </c>
    </row>
    <row r="70" spans="1:7" s="48" customFormat="1" x14ac:dyDescent="0.25">
      <c r="A70" s="26">
        <v>31</v>
      </c>
      <c r="B70" s="26"/>
      <c r="C70" s="24" t="s">
        <v>69</v>
      </c>
      <c r="D70" s="27">
        <v>2150</v>
      </c>
      <c r="E70" s="27">
        <f t="shared" si="2"/>
        <v>2850</v>
      </c>
      <c r="F70" s="27">
        <v>5000</v>
      </c>
      <c r="G70" s="96">
        <f t="shared" si="3"/>
        <v>2.3255813953488373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BC9E-7895-4543-89F6-4FD766119EFF}">
  <dimension ref="A1:M436"/>
  <sheetViews>
    <sheetView zoomScale="90" zoomScaleNormal="90" workbookViewId="0">
      <selection activeCell="C7" sqref="C7"/>
    </sheetView>
  </sheetViews>
  <sheetFormatPr defaultRowHeight="15" x14ac:dyDescent="0.25"/>
  <cols>
    <col min="1" max="1" width="11.5703125" customWidth="1"/>
    <col min="2" max="2" width="12.42578125" customWidth="1"/>
    <col min="3" max="3" width="37.85546875" style="54" customWidth="1"/>
    <col min="4" max="4" width="18.42578125" customWidth="1"/>
    <col min="5" max="5" width="17.42578125" customWidth="1"/>
    <col min="6" max="6" width="17" style="32" customWidth="1"/>
    <col min="7" max="7" width="11.5703125" style="50" customWidth="1"/>
    <col min="8" max="8" width="9.5703125" customWidth="1"/>
    <col min="9" max="12" width="12.5703125" bestFit="1" customWidth="1"/>
  </cols>
  <sheetData>
    <row r="1" spans="1:13" x14ac:dyDescent="0.25">
      <c r="A1" s="15"/>
      <c r="B1" s="15"/>
      <c r="C1" s="29"/>
      <c r="D1" s="15"/>
      <c r="E1" s="15"/>
      <c r="F1" s="31"/>
      <c r="H1" s="15"/>
    </row>
    <row r="2" spans="1:13" x14ac:dyDescent="0.25">
      <c r="A2" s="19"/>
      <c r="B2" s="15"/>
      <c r="C2" s="29"/>
      <c r="D2" s="2" t="s">
        <v>82</v>
      </c>
      <c r="E2" s="15"/>
      <c r="F2" s="31"/>
      <c r="H2" s="15"/>
    </row>
    <row r="3" spans="1:13" x14ac:dyDescent="0.25">
      <c r="A3" s="58" t="s">
        <v>83</v>
      </c>
      <c r="B3" s="15"/>
      <c r="C3" s="29"/>
      <c r="D3" s="15"/>
      <c r="E3" s="15"/>
      <c r="F3" s="31"/>
      <c r="H3" s="15"/>
    </row>
    <row r="4" spans="1:13" x14ac:dyDescent="0.25">
      <c r="A4" s="59"/>
      <c r="B4" s="15"/>
      <c r="C4" s="29"/>
      <c r="D4" s="15"/>
      <c r="E4" s="15"/>
      <c r="F4" s="31"/>
    </row>
    <row r="5" spans="1:13" x14ac:dyDescent="0.25">
      <c r="A5" s="20" t="s">
        <v>84</v>
      </c>
      <c r="B5" s="15"/>
      <c r="C5" s="29"/>
      <c r="D5" s="15"/>
      <c r="E5" s="15"/>
      <c r="F5" s="31"/>
    </row>
    <row r="7" spans="1:13" ht="57" x14ac:dyDescent="0.25">
      <c r="A7" s="4" t="s">
        <v>85</v>
      </c>
      <c r="B7" s="4" t="s">
        <v>349</v>
      </c>
      <c r="C7" s="4" t="s">
        <v>86</v>
      </c>
      <c r="D7" s="9" t="s">
        <v>30</v>
      </c>
      <c r="E7" s="51" t="s">
        <v>330</v>
      </c>
      <c r="F7" s="13" t="s">
        <v>31</v>
      </c>
      <c r="G7" s="4" t="s">
        <v>365</v>
      </c>
    </row>
    <row r="8" spans="1:13" x14ac:dyDescent="0.25">
      <c r="A8" s="6">
        <v>1</v>
      </c>
      <c r="B8" s="6">
        <v>2</v>
      </c>
      <c r="C8" s="6">
        <v>3</v>
      </c>
      <c r="D8" s="60">
        <v>4</v>
      </c>
      <c r="E8" s="6">
        <v>6</v>
      </c>
      <c r="F8" s="6">
        <v>7</v>
      </c>
      <c r="G8" s="6">
        <v>8</v>
      </c>
    </row>
    <row r="9" spans="1:13" ht="28.5" x14ac:dyDescent="0.25">
      <c r="A9" s="7"/>
      <c r="B9" s="61">
        <v>1</v>
      </c>
      <c r="C9" s="5" t="s">
        <v>87</v>
      </c>
      <c r="D9" s="62">
        <v>20477.34</v>
      </c>
      <c r="E9" s="62">
        <v>0</v>
      </c>
      <c r="F9" s="13">
        <v>20477.34</v>
      </c>
      <c r="G9" s="63">
        <v>1</v>
      </c>
      <c r="H9" s="15"/>
      <c r="I9" s="15"/>
      <c r="J9" s="15"/>
    </row>
    <row r="10" spans="1:13" x14ac:dyDescent="0.25">
      <c r="A10" s="5"/>
      <c r="B10" s="61" t="s">
        <v>88</v>
      </c>
      <c r="C10" s="5" t="s">
        <v>89</v>
      </c>
      <c r="D10" s="62">
        <v>20477.34</v>
      </c>
      <c r="E10" s="62">
        <v>0</v>
      </c>
      <c r="F10" s="13">
        <v>20477.34</v>
      </c>
      <c r="G10" s="63">
        <v>1</v>
      </c>
      <c r="H10" s="15"/>
      <c r="I10" s="15"/>
      <c r="J10" s="15"/>
    </row>
    <row r="11" spans="1:13" ht="28.5" x14ac:dyDescent="0.25">
      <c r="A11" s="5">
        <v>11</v>
      </c>
      <c r="B11" s="61" t="s">
        <v>90</v>
      </c>
      <c r="C11" s="5" t="s">
        <v>91</v>
      </c>
      <c r="D11" s="62">
        <v>20477.34</v>
      </c>
      <c r="E11" s="62">
        <v>0</v>
      </c>
      <c r="F11" s="13">
        <v>20477.34</v>
      </c>
      <c r="G11" s="63">
        <v>1</v>
      </c>
    </row>
    <row r="12" spans="1:13" ht="30" x14ac:dyDescent="0.25">
      <c r="A12" s="64">
        <v>11</v>
      </c>
      <c r="B12" s="65" t="s">
        <v>92</v>
      </c>
      <c r="C12" s="64" t="s">
        <v>93</v>
      </c>
      <c r="D12" s="66">
        <v>17000</v>
      </c>
      <c r="E12" s="66">
        <v>0</v>
      </c>
      <c r="F12" s="66">
        <v>17000</v>
      </c>
      <c r="G12" s="67">
        <v>1</v>
      </c>
    </row>
    <row r="13" spans="1:13" ht="30" x14ac:dyDescent="0.25">
      <c r="A13" s="68"/>
      <c r="B13" s="8"/>
      <c r="C13" s="7" t="s">
        <v>94</v>
      </c>
      <c r="D13" s="69">
        <v>17000</v>
      </c>
      <c r="E13" s="69">
        <v>0</v>
      </c>
      <c r="F13" s="70">
        <v>17000</v>
      </c>
      <c r="G13" s="71">
        <v>1</v>
      </c>
      <c r="M13" s="30"/>
    </row>
    <row r="14" spans="1:13" ht="15.75" x14ac:dyDescent="0.25">
      <c r="A14" s="7">
        <v>11</v>
      </c>
      <c r="B14" s="8">
        <v>3</v>
      </c>
      <c r="C14" s="7" t="s">
        <v>95</v>
      </c>
      <c r="D14" s="69">
        <v>17000</v>
      </c>
      <c r="E14" s="69">
        <v>0</v>
      </c>
      <c r="F14" s="70">
        <v>17000</v>
      </c>
      <c r="G14" s="71">
        <v>1</v>
      </c>
      <c r="M14" s="30"/>
    </row>
    <row r="15" spans="1:13" x14ac:dyDescent="0.25">
      <c r="A15" s="7">
        <v>11</v>
      </c>
      <c r="B15" s="8">
        <v>32</v>
      </c>
      <c r="C15" s="7" t="s">
        <v>51</v>
      </c>
      <c r="D15" s="69">
        <v>17000</v>
      </c>
      <c r="E15" s="69">
        <v>0</v>
      </c>
      <c r="F15" s="70">
        <v>17000</v>
      </c>
      <c r="G15" s="71">
        <v>1</v>
      </c>
    </row>
    <row r="16" spans="1:13" ht="30" x14ac:dyDescent="0.25">
      <c r="A16" s="64">
        <v>11</v>
      </c>
      <c r="B16" s="65" t="s">
        <v>96</v>
      </c>
      <c r="C16" s="64" t="s">
        <v>97</v>
      </c>
      <c r="D16" s="66">
        <v>3477.34</v>
      </c>
      <c r="E16" s="66">
        <v>0</v>
      </c>
      <c r="F16" s="66">
        <v>3477.34</v>
      </c>
      <c r="G16" s="67">
        <v>1</v>
      </c>
    </row>
    <row r="17" spans="1:7" ht="30" x14ac:dyDescent="0.25">
      <c r="A17" s="68"/>
      <c r="B17" s="8"/>
      <c r="C17" s="7" t="s">
        <v>94</v>
      </c>
      <c r="D17" s="69">
        <v>3477.34</v>
      </c>
      <c r="E17" s="69">
        <v>0</v>
      </c>
      <c r="F17" s="70">
        <v>3477.34</v>
      </c>
      <c r="G17" s="71">
        <v>1</v>
      </c>
    </row>
    <row r="18" spans="1:7" x14ac:dyDescent="0.25">
      <c r="A18" s="7">
        <v>11</v>
      </c>
      <c r="B18" s="8">
        <v>3</v>
      </c>
      <c r="C18" s="7" t="s">
        <v>12</v>
      </c>
      <c r="D18" s="69">
        <v>3477.34</v>
      </c>
      <c r="E18" s="69">
        <v>0</v>
      </c>
      <c r="F18" s="70">
        <v>3477.34</v>
      </c>
      <c r="G18" s="71">
        <v>1</v>
      </c>
    </row>
    <row r="19" spans="1:7" x14ac:dyDescent="0.25">
      <c r="A19" s="7">
        <v>11</v>
      </c>
      <c r="B19" s="8">
        <v>38</v>
      </c>
      <c r="C19" s="7" t="s">
        <v>57</v>
      </c>
      <c r="D19" s="69">
        <v>3477.34</v>
      </c>
      <c r="E19" s="69">
        <v>0</v>
      </c>
      <c r="F19" s="70">
        <v>3477.34</v>
      </c>
      <c r="G19" s="71">
        <v>1</v>
      </c>
    </row>
    <row r="20" spans="1:7" ht="28.5" x14ac:dyDescent="0.25">
      <c r="A20" s="7"/>
      <c r="B20" s="61">
        <v>2</v>
      </c>
      <c r="C20" s="5" t="s">
        <v>98</v>
      </c>
      <c r="D20" s="62">
        <v>3766783.32</v>
      </c>
      <c r="E20" s="62">
        <v>85810.850000000559</v>
      </c>
      <c r="F20" s="13">
        <v>3852594.1700000004</v>
      </c>
      <c r="G20" s="63">
        <v>1.0227809360693465</v>
      </c>
    </row>
    <row r="21" spans="1:7" x14ac:dyDescent="0.25">
      <c r="A21" s="7"/>
      <c r="B21" s="61" t="s">
        <v>99</v>
      </c>
      <c r="C21" s="5" t="s">
        <v>100</v>
      </c>
      <c r="D21" s="62">
        <v>65000</v>
      </c>
      <c r="E21" s="62">
        <v>-56045</v>
      </c>
      <c r="F21" s="13">
        <v>8955</v>
      </c>
      <c r="G21" s="63">
        <v>0.13776923076923078</v>
      </c>
    </row>
    <row r="22" spans="1:7" ht="57" x14ac:dyDescent="0.25">
      <c r="A22" s="5" t="s">
        <v>101</v>
      </c>
      <c r="B22" s="61" t="s">
        <v>102</v>
      </c>
      <c r="C22" s="5" t="s">
        <v>103</v>
      </c>
      <c r="D22" s="62">
        <v>577000</v>
      </c>
      <c r="E22" s="62">
        <v>66506.63</v>
      </c>
      <c r="F22" s="13">
        <v>643506.63</v>
      </c>
      <c r="G22" s="63">
        <v>1.1152627902946275</v>
      </c>
    </row>
    <row r="23" spans="1:7" x14ac:dyDescent="0.25">
      <c r="A23" s="64">
        <v>15</v>
      </c>
      <c r="B23" s="65" t="s">
        <v>104</v>
      </c>
      <c r="C23" s="64" t="s">
        <v>105</v>
      </c>
      <c r="D23" s="66">
        <v>30000</v>
      </c>
      <c r="E23" s="66">
        <v>-30000</v>
      </c>
      <c r="F23" s="66">
        <v>0</v>
      </c>
      <c r="G23" s="67">
        <v>0</v>
      </c>
    </row>
    <row r="24" spans="1:7" ht="30" x14ac:dyDescent="0.25">
      <c r="A24" s="68"/>
      <c r="B24" s="8"/>
      <c r="C24" s="7" t="s">
        <v>94</v>
      </c>
      <c r="D24" s="69">
        <v>30000</v>
      </c>
      <c r="E24" s="69">
        <v>-30000</v>
      </c>
      <c r="F24" s="70">
        <v>0</v>
      </c>
      <c r="G24" s="71">
        <v>0</v>
      </c>
    </row>
    <row r="25" spans="1:7" x14ac:dyDescent="0.25">
      <c r="A25" s="7">
        <v>15</v>
      </c>
      <c r="B25" s="8">
        <v>3</v>
      </c>
      <c r="C25" s="7" t="s">
        <v>12</v>
      </c>
      <c r="D25" s="69">
        <v>30000</v>
      </c>
      <c r="E25" s="69">
        <v>-30000</v>
      </c>
      <c r="F25" s="70">
        <v>0</v>
      </c>
      <c r="G25" s="71">
        <v>0</v>
      </c>
    </row>
    <row r="26" spans="1:7" x14ac:dyDescent="0.25">
      <c r="A26" s="7">
        <v>15</v>
      </c>
      <c r="B26" s="8">
        <v>38</v>
      </c>
      <c r="C26" s="7" t="s">
        <v>57</v>
      </c>
      <c r="D26" s="69">
        <v>30000</v>
      </c>
      <c r="E26" s="69">
        <v>-30000</v>
      </c>
      <c r="F26" s="70">
        <v>0</v>
      </c>
      <c r="G26" s="71">
        <v>0</v>
      </c>
    </row>
    <row r="27" spans="1:7" ht="30" x14ac:dyDescent="0.25">
      <c r="A27" s="64">
        <v>11</v>
      </c>
      <c r="B27" s="65" t="s">
        <v>106</v>
      </c>
      <c r="C27" s="64" t="s">
        <v>107</v>
      </c>
      <c r="D27" s="66">
        <v>35000</v>
      </c>
      <c r="E27" s="66">
        <v>-26045</v>
      </c>
      <c r="F27" s="66">
        <v>8955</v>
      </c>
      <c r="G27" s="67">
        <v>0.25585714285714284</v>
      </c>
    </row>
    <row r="28" spans="1:7" ht="30" x14ac:dyDescent="0.25">
      <c r="A28" s="68"/>
      <c r="B28" s="8"/>
      <c r="C28" s="7" t="s">
        <v>94</v>
      </c>
      <c r="D28" s="69">
        <v>35000</v>
      </c>
      <c r="E28" s="69">
        <v>-26045</v>
      </c>
      <c r="F28" s="70">
        <v>8955</v>
      </c>
      <c r="G28" s="71">
        <v>0.25585714285714284</v>
      </c>
    </row>
    <row r="29" spans="1:7" x14ac:dyDescent="0.25">
      <c r="A29" s="7">
        <v>11</v>
      </c>
      <c r="B29" s="8">
        <v>3</v>
      </c>
      <c r="C29" s="7" t="s">
        <v>12</v>
      </c>
      <c r="D29" s="69">
        <v>35000</v>
      </c>
      <c r="E29" s="69">
        <v>-26045</v>
      </c>
      <c r="F29" s="70">
        <v>8955</v>
      </c>
      <c r="G29" s="71">
        <v>0.25585714285714284</v>
      </c>
    </row>
    <row r="30" spans="1:7" x14ac:dyDescent="0.25">
      <c r="A30" s="7">
        <v>11</v>
      </c>
      <c r="B30" s="8">
        <v>32</v>
      </c>
      <c r="C30" s="7" t="s">
        <v>51</v>
      </c>
      <c r="D30" s="69">
        <v>35000</v>
      </c>
      <c r="E30" s="69">
        <v>-26045</v>
      </c>
      <c r="F30" s="70">
        <v>8955</v>
      </c>
      <c r="G30" s="71">
        <v>0.25585714285714284</v>
      </c>
    </row>
    <row r="31" spans="1:7" ht="42.75" x14ac:dyDescent="0.25">
      <c r="A31" s="7"/>
      <c r="B31" s="61" t="s">
        <v>108</v>
      </c>
      <c r="C31" s="5" t="s">
        <v>109</v>
      </c>
      <c r="D31" s="13">
        <v>3182783.32</v>
      </c>
      <c r="E31" s="62">
        <v>-89958.979999999516</v>
      </c>
      <c r="F31" s="13">
        <v>3092824.3400000003</v>
      </c>
      <c r="G31" s="63">
        <v>0.9717357510846828</v>
      </c>
    </row>
    <row r="32" spans="1:7" ht="32.25" customHeight="1" x14ac:dyDescent="0.25">
      <c r="A32" s="64">
        <v>11</v>
      </c>
      <c r="B32" s="65" t="s">
        <v>110</v>
      </c>
      <c r="C32" s="64" t="s">
        <v>326</v>
      </c>
      <c r="D32" s="66">
        <v>435000</v>
      </c>
      <c r="E32" s="66">
        <v>152000</v>
      </c>
      <c r="F32" s="66">
        <v>587000</v>
      </c>
      <c r="G32" s="67">
        <v>1.3494252873563219</v>
      </c>
    </row>
    <row r="33" spans="1:7" ht="30" x14ac:dyDescent="0.25">
      <c r="A33" s="68"/>
      <c r="B33" s="8"/>
      <c r="C33" s="7" t="s">
        <v>94</v>
      </c>
      <c r="D33" s="69">
        <v>435000</v>
      </c>
      <c r="E33" s="70">
        <v>152000</v>
      </c>
      <c r="F33" s="12">
        <v>587000</v>
      </c>
      <c r="G33" s="71">
        <v>1.3494252873563219</v>
      </c>
    </row>
    <row r="34" spans="1:7" x14ac:dyDescent="0.25">
      <c r="A34" s="7">
        <v>11</v>
      </c>
      <c r="B34" s="8">
        <v>3</v>
      </c>
      <c r="C34" s="7" t="s">
        <v>12</v>
      </c>
      <c r="D34" s="69">
        <v>435000</v>
      </c>
      <c r="E34" s="70">
        <v>152000</v>
      </c>
      <c r="F34" s="12">
        <v>587000</v>
      </c>
      <c r="G34" s="71">
        <v>1.3494252873563219</v>
      </c>
    </row>
    <row r="35" spans="1:7" x14ac:dyDescent="0.25">
      <c r="A35" s="7">
        <v>11</v>
      </c>
      <c r="B35" s="8">
        <v>31</v>
      </c>
      <c r="C35" s="7" t="s">
        <v>49</v>
      </c>
      <c r="D35" s="69">
        <v>260000</v>
      </c>
      <c r="E35" s="70">
        <v>105000</v>
      </c>
      <c r="F35" s="12">
        <v>365000</v>
      </c>
      <c r="G35" s="71">
        <v>1.4038461538461537</v>
      </c>
    </row>
    <row r="36" spans="1:7" x14ac:dyDescent="0.25">
      <c r="A36" s="7">
        <v>11</v>
      </c>
      <c r="B36" s="8">
        <v>32</v>
      </c>
      <c r="C36" s="7" t="s">
        <v>51</v>
      </c>
      <c r="D36" s="69">
        <v>150000</v>
      </c>
      <c r="E36" s="70">
        <v>35000</v>
      </c>
      <c r="F36" s="12">
        <v>185000</v>
      </c>
      <c r="G36" s="71">
        <v>1.2333333333333334</v>
      </c>
    </row>
    <row r="37" spans="1:7" x14ac:dyDescent="0.25">
      <c r="A37" s="7">
        <v>11</v>
      </c>
      <c r="B37" s="8">
        <v>34</v>
      </c>
      <c r="C37" s="7" t="s">
        <v>53</v>
      </c>
      <c r="D37" s="69">
        <v>10000</v>
      </c>
      <c r="E37" s="70">
        <v>6000</v>
      </c>
      <c r="F37" s="12">
        <v>16000</v>
      </c>
      <c r="G37" s="71">
        <v>1.6</v>
      </c>
    </row>
    <row r="38" spans="1:7" x14ac:dyDescent="0.25">
      <c r="A38" s="7">
        <v>11</v>
      </c>
      <c r="B38" s="8">
        <v>38</v>
      </c>
      <c r="C38" s="7" t="s">
        <v>57</v>
      </c>
      <c r="D38" s="69">
        <v>15000</v>
      </c>
      <c r="E38" s="70">
        <v>6000</v>
      </c>
      <c r="F38" s="12">
        <v>21000</v>
      </c>
      <c r="G38" s="71">
        <v>1.4</v>
      </c>
    </row>
    <row r="39" spans="1:7" ht="31.5" customHeight="1" x14ac:dyDescent="0.25">
      <c r="A39" s="64">
        <v>11</v>
      </c>
      <c r="B39" s="65" t="s">
        <v>111</v>
      </c>
      <c r="C39" s="64" t="s">
        <v>112</v>
      </c>
      <c r="D39" s="66">
        <v>20000</v>
      </c>
      <c r="E39" s="66">
        <v>14051.629999999997</v>
      </c>
      <c r="F39" s="66">
        <v>34051.629999999997</v>
      </c>
      <c r="G39" s="67">
        <v>1.7025815</v>
      </c>
    </row>
    <row r="40" spans="1:7" ht="30" x14ac:dyDescent="0.25">
      <c r="A40" s="7"/>
      <c r="B40" s="8"/>
      <c r="C40" s="7" t="s">
        <v>113</v>
      </c>
      <c r="D40" s="69">
        <v>20000</v>
      </c>
      <c r="E40" s="70">
        <v>14051.629999999997</v>
      </c>
      <c r="F40" s="70">
        <v>34051.629999999997</v>
      </c>
      <c r="G40" s="71">
        <v>1.7025815</v>
      </c>
    </row>
    <row r="41" spans="1:7" x14ac:dyDescent="0.25">
      <c r="A41" s="7">
        <v>11</v>
      </c>
      <c r="B41" s="8">
        <v>3</v>
      </c>
      <c r="C41" s="7" t="s">
        <v>12</v>
      </c>
      <c r="D41" s="69">
        <v>20000</v>
      </c>
      <c r="E41" s="70">
        <v>14051.629999999997</v>
      </c>
      <c r="F41" s="70">
        <v>34051.629999999997</v>
      </c>
      <c r="G41" s="71">
        <v>1.7025815</v>
      </c>
    </row>
    <row r="42" spans="1:7" x14ac:dyDescent="0.25">
      <c r="A42" s="72">
        <v>11</v>
      </c>
      <c r="B42" s="73">
        <v>34</v>
      </c>
      <c r="C42" s="72" t="s">
        <v>53</v>
      </c>
      <c r="D42" s="74">
        <v>20000</v>
      </c>
      <c r="E42" s="70">
        <v>14051.629999999997</v>
      </c>
      <c r="F42" s="70">
        <v>34051.629999999997</v>
      </c>
      <c r="G42" s="71">
        <v>1.7025815</v>
      </c>
    </row>
    <row r="43" spans="1:7" ht="38.25" customHeight="1" x14ac:dyDescent="0.25">
      <c r="A43" s="64">
        <v>11.71</v>
      </c>
      <c r="B43" s="65" t="s">
        <v>114</v>
      </c>
      <c r="C43" s="64" t="s">
        <v>115</v>
      </c>
      <c r="D43" s="66">
        <v>57000</v>
      </c>
      <c r="E43" s="66">
        <v>-43500</v>
      </c>
      <c r="F43" s="66">
        <v>13500</v>
      </c>
      <c r="G43" s="67">
        <v>0.23684210526315788</v>
      </c>
    </row>
    <row r="44" spans="1:7" ht="30" x14ac:dyDescent="0.25">
      <c r="A44" s="75"/>
      <c r="B44" s="73"/>
      <c r="C44" s="72" t="s">
        <v>94</v>
      </c>
      <c r="D44" s="74">
        <v>57000</v>
      </c>
      <c r="E44" s="70">
        <v>-43500</v>
      </c>
      <c r="F44" s="12">
        <v>13500</v>
      </c>
      <c r="G44" s="71">
        <v>0.23684210526315788</v>
      </c>
    </row>
    <row r="45" spans="1:7" x14ac:dyDescent="0.25">
      <c r="A45" s="7">
        <v>11.71</v>
      </c>
      <c r="B45" s="8">
        <v>4</v>
      </c>
      <c r="C45" s="7" t="s">
        <v>13</v>
      </c>
      <c r="D45" s="69">
        <v>57000</v>
      </c>
      <c r="E45" s="70">
        <v>-43500</v>
      </c>
      <c r="F45" s="12">
        <v>13500</v>
      </c>
      <c r="G45" s="71">
        <v>0.23684210526315788</v>
      </c>
    </row>
    <row r="46" spans="1:7" ht="30" x14ac:dyDescent="0.25">
      <c r="A46" s="7">
        <v>11.71</v>
      </c>
      <c r="B46" s="8">
        <v>41</v>
      </c>
      <c r="C46" s="7" t="s">
        <v>58</v>
      </c>
      <c r="D46" s="69">
        <v>15000</v>
      </c>
      <c r="E46" s="70">
        <v>-15000</v>
      </c>
      <c r="F46" s="12">
        <v>0</v>
      </c>
      <c r="G46" s="71">
        <v>0</v>
      </c>
    </row>
    <row r="47" spans="1:7" ht="30" x14ac:dyDescent="0.25">
      <c r="A47" s="7">
        <v>11.71</v>
      </c>
      <c r="B47" s="8">
        <v>42</v>
      </c>
      <c r="C47" s="7" t="s">
        <v>116</v>
      </c>
      <c r="D47" s="69">
        <v>20000</v>
      </c>
      <c r="E47" s="70">
        <v>-6500</v>
      </c>
      <c r="F47" s="12">
        <v>13500</v>
      </c>
      <c r="G47" s="71">
        <v>0.67500000000000004</v>
      </c>
    </row>
    <row r="48" spans="1:7" ht="30" x14ac:dyDescent="0.25">
      <c r="A48" s="7">
        <v>11</v>
      </c>
      <c r="B48" s="8">
        <v>42</v>
      </c>
      <c r="C48" s="7" t="s">
        <v>117</v>
      </c>
      <c r="D48" s="69">
        <v>22000</v>
      </c>
      <c r="E48" s="70">
        <v>-22000</v>
      </c>
      <c r="F48" s="12">
        <v>0</v>
      </c>
      <c r="G48" s="71">
        <v>0</v>
      </c>
    </row>
    <row r="49" spans="1:7" ht="28.5" x14ac:dyDescent="0.25">
      <c r="A49" s="5" t="s">
        <v>118</v>
      </c>
      <c r="B49" s="61" t="s">
        <v>119</v>
      </c>
      <c r="C49" s="5" t="s">
        <v>120</v>
      </c>
      <c r="D49" s="62">
        <v>133000</v>
      </c>
      <c r="E49" s="76">
        <v>-47604.28</v>
      </c>
      <c r="F49" s="13">
        <v>85395.72</v>
      </c>
      <c r="G49" s="63">
        <v>0.64207308270676688</v>
      </c>
    </row>
    <row r="50" spans="1:7" ht="30" x14ac:dyDescent="0.25">
      <c r="A50" s="64">
        <v>31.43</v>
      </c>
      <c r="B50" s="65" t="s">
        <v>121</v>
      </c>
      <c r="C50" s="64" t="s">
        <v>122</v>
      </c>
      <c r="D50" s="66">
        <v>7000</v>
      </c>
      <c r="E50" s="66">
        <v>5000</v>
      </c>
      <c r="F50" s="66">
        <v>12000</v>
      </c>
      <c r="G50" s="67">
        <v>1.7142857142857142</v>
      </c>
    </row>
    <row r="51" spans="1:7" ht="30" x14ac:dyDescent="0.25">
      <c r="A51" s="68"/>
      <c r="B51" s="8"/>
      <c r="C51" s="7" t="s">
        <v>123</v>
      </c>
      <c r="D51" s="69">
        <v>7000</v>
      </c>
      <c r="E51" s="70">
        <v>5000</v>
      </c>
      <c r="F51" s="70">
        <v>12000</v>
      </c>
      <c r="G51" s="71">
        <v>1.7142857142857142</v>
      </c>
    </row>
    <row r="52" spans="1:7" x14ac:dyDescent="0.25">
      <c r="A52" s="7">
        <v>31.43</v>
      </c>
      <c r="B52" s="8">
        <v>3</v>
      </c>
      <c r="C52" s="7" t="s">
        <v>12</v>
      </c>
      <c r="D52" s="69">
        <v>7000</v>
      </c>
      <c r="E52" s="70">
        <v>5000</v>
      </c>
      <c r="F52" s="70">
        <v>12000</v>
      </c>
      <c r="G52" s="71">
        <v>1.7142857142857142</v>
      </c>
    </row>
    <row r="53" spans="1:7" x14ac:dyDescent="0.25">
      <c r="A53" s="7">
        <v>31.43</v>
      </c>
      <c r="B53" s="8">
        <v>32</v>
      </c>
      <c r="C53" s="7" t="s">
        <v>51</v>
      </c>
      <c r="D53" s="69">
        <v>7000</v>
      </c>
      <c r="E53" s="70">
        <v>5000</v>
      </c>
      <c r="F53" s="70">
        <v>12000</v>
      </c>
      <c r="G53" s="71">
        <v>1.7142857142857142</v>
      </c>
    </row>
    <row r="54" spans="1:7" ht="30" x14ac:dyDescent="0.25">
      <c r="A54" s="64">
        <v>31.43</v>
      </c>
      <c r="B54" s="65" t="s">
        <v>124</v>
      </c>
      <c r="C54" s="64" t="s">
        <v>125</v>
      </c>
      <c r="D54" s="66">
        <v>17000</v>
      </c>
      <c r="E54" s="66">
        <v>0</v>
      </c>
      <c r="F54" s="66">
        <v>17000</v>
      </c>
      <c r="G54" s="67">
        <v>1</v>
      </c>
    </row>
    <row r="55" spans="1:7" ht="30" x14ac:dyDescent="0.25">
      <c r="A55" s="68"/>
      <c r="B55" s="8"/>
      <c r="C55" s="7" t="s">
        <v>123</v>
      </c>
      <c r="D55" s="69">
        <v>17000</v>
      </c>
      <c r="E55" s="70">
        <v>0</v>
      </c>
      <c r="F55" s="70">
        <v>17000</v>
      </c>
      <c r="G55" s="71">
        <v>1</v>
      </c>
    </row>
    <row r="56" spans="1:7" x14ac:dyDescent="0.25">
      <c r="A56" s="7">
        <v>31.43</v>
      </c>
      <c r="B56" s="8">
        <v>3</v>
      </c>
      <c r="C56" s="7" t="s">
        <v>12</v>
      </c>
      <c r="D56" s="69">
        <v>17000</v>
      </c>
      <c r="E56" s="70">
        <v>0</v>
      </c>
      <c r="F56" s="70">
        <v>17000</v>
      </c>
      <c r="G56" s="71">
        <v>1</v>
      </c>
    </row>
    <row r="57" spans="1:7" x14ac:dyDescent="0.25">
      <c r="A57" s="7">
        <v>31.43</v>
      </c>
      <c r="B57" s="8">
        <v>32</v>
      </c>
      <c r="C57" s="7" t="s">
        <v>51</v>
      </c>
      <c r="D57" s="69">
        <v>17000</v>
      </c>
      <c r="E57" s="70">
        <v>0</v>
      </c>
      <c r="F57" s="70">
        <v>17000</v>
      </c>
      <c r="G57" s="71">
        <v>1</v>
      </c>
    </row>
    <row r="58" spans="1:7" ht="30" x14ac:dyDescent="0.25">
      <c r="A58" s="64">
        <v>31.43</v>
      </c>
      <c r="B58" s="65" t="s">
        <v>126</v>
      </c>
      <c r="C58" s="64" t="s">
        <v>127</v>
      </c>
      <c r="D58" s="66">
        <v>5000</v>
      </c>
      <c r="E58" s="66">
        <v>-4700</v>
      </c>
      <c r="F58" s="66">
        <v>300</v>
      </c>
      <c r="G58" s="67">
        <v>0.06</v>
      </c>
    </row>
    <row r="59" spans="1:7" ht="30" x14ac:dyDescent="0.25">
      <c r="A59" s="68"/>
      <c r="B59" s="8"/>
      <c r="C59" s="7" t="s">
        <v>123</v>
      </c>
      <c r="D59" s="69">
        <v>5000</v>
      </c>
      <c r="E59" s="70">
        <v>-4700</v>
      </c>
      <c r="F59" s="70">
        <v>300</v>
      </c>
      <c r="G59" s="71">
        <v>0.06</v>
      </c>
    </row>
    <row r="60" spans="1:7" x14ac:dyDescent="0.25">
      <c r="A60" s="7">
        <v>31.43</v>
      </c>
      <c r="B60" s="8">
        <v>3</v>
      </c>
      <c r="C60" s="7" t="s">
        <v>12</v>
      </c>
      <c r="D60" s="69">
        <v>5000</v>
      </c>
      <c r="E60" s="70">
        <v>-4700</v>
      </c>
      <c r="F60" s="70">
        <v>300</v>
      </c>
      <c r="G60" s="71">
        <v>0.06</v>
      </c>
    </row>
    <row r="61" spans="1:7" x14ac:dyDescent="0.25">
      <c r="A61" s="7">
        <v>31.43</v>
      </c>
      <c r="B61" s="8">
        <v>32</v>
      </c>
      <c r="C61" s="7" t="s">
        <v>51</v>
      </c>
      <c r="D61" s="69">
        <v>5000</v>
      </c>
      <c r="E61" s="70">
        <v>-4700</v>
      </c>
      <c r="F61" s="70">
        <v>300</v>
      </c>
      <c r="G61" s="71">
        <v>0.06</v>
      </c>
    </row>
    <row r="62" spans="1:7" ht="30" x14ac:dyDescent="0.25">
      <c r="A62" s="64">
        <v>11</v>
      </c>
      <c r="B62" s="65" t="s">
        <v>128</v>
      </c>
      <c r="C62" s="64" t="s">
        <v>129</v>
      </c>
      <c r="D62" s="66">
        <v>20000</v>
      </c>
      <c r="E62" s="66">
        <v>-20000</v>
      </c>
      <c r="F62" s="66">
        <v>0</v>
      </c>
      <c r="G62" s="67">
        <v>0</v>
      </c>
    </row>
    <row r="63" spans="1:7" ht="30" x14ac:dyDescent="0.25">
      <c r="A63" s="7"/>
      <c r="B63" s="8"/>
      <c r="C63" s="7" t="s">
        <v>130</v>
      </c>
      <c r="D63" s="69">
        <v>20000</v>
      </c>
      <c r="E63" s="70">
        <v>-20000</v>
      </c>
      <c r="F63" s="70">
        <v>0</v>
      </c>
      <c r="G63" s="71">
        <v>0</v>
      </c>
    </row>
    <row r="64" spans="1:7" x14ac:dyDescent="0.25">
      <c r="A64" s="7">
        <v>11</v>
      </c>
      <c r="B64" s="8">
        <v>3</v>
      </c>
      <c r="C64" s="7" t="s">
        <v>12</v>
      </c>
      <c r="D64" s="69">
        <v>20000</v>
      </c>
      <c r="E64" s="70">
        <v>-20000</v>
      </c>
      <c r="F64" s="70">
        <v>0</v>
      </c>
      <c r="G64" s="71">
        <v>0</v>
      </c>
    </row>
    <row r="65" spans="1:7" x14ac:dyDescent="0.25">
      <c r="A65" s="7">
        <v>11</v>
      </c>
      <c r="B65" s="8">
        <v>32</v>
      </c>
      <c r="C65" s="7" t="s">
        <v>51</v>
      </c>
      <c r="D65" s="69">
        <v>20000</v>
      </c>
      <c r="E65" s="70">
        <v>-20000</v>
      </c>
      <c r="F65" s="70">
        <v>0</v>
      </c>
      <c r="G65" s="71">
        <v>0</v>
      </c>
    </row>
    <row r="66" spans="1:7" ht="32.25" customHeight="1" x14ac:dyDescent="0.25">
      <c r="A66" s="64">
        <v>31.43</v>
      </c>
      <c r="B66" s="65" t="s">
        <v>131</v>
      </c>
      <c r="C66" s="64" t="s">
        <v>132</v>
      </c>
      <c r="D66" s="66">
        <v>5000</v>
      </c>
      <c r="E66" s="66">
        <v>-4800</v>
      </c>
      <c r="F66" s="66">
        <v>200</v>
      </c>
      <c r="G66" s="67">
        <v>0.04</v>
      </c>
    </row>
    <row r="67" spans="1:7" ht="30" x14ac:dyDescent="0.25">
      <c r="A67" s="68"/>
      <c r="B67" s="8"/>
      <c r="C67" s="7" t="s">
        <v>123</v>
      </c>
      <c r="D67" s="69">
        <v>5000</v>
      </c>
      <c r="E67" s="70">
        <v>-4800</v>
      </c>
      <c r="F67" s="70">
        <v>200</v>
      </c>
      <c r="G67" s="71">
        <v>0.04</v>
      </c>
    </row>
    <row r="68" spans="1:7" x14ac:dyDescent="0.25">
      <c r="A68" s="7">
        <v>31.43</v>
      </c>
      <c r="B68" s="8">
        <v>3</v>
      </c>
      <c r="C68" s="7" t="s">
        <v>12</v>
      </c>
      <c r="D68" s="69">
        <v>5000</v>
      </c>
      <c r="E68" s="70">
        <v>-4800</v>
      </c>
      <c r="F68" s="70">
        <v>200</v>
      </c>
      <c r="G68" s="71">
        <v>0.04</v>
      </c>
    </row>
    <row r="69" spans="1:7" x14ac:dyDescent="0.25">
      <c r="A69" s="7">
        <v>31.43</v>
      </c>
      <c r="B69" s="8">
        <v>32</v>
      </c>
      <c r="C69" s="7" t="s">
        <v>51</v>
      </c>
      <c r="D69" s="69">
        <v>5000</v>
      </c>
      <c r="E69" s="70">
        <v>-4800</v>
      </c>
      <c r="F69" s="70">
        <v>200</v>
      </c>
      <c r="G69" s="71">
        <v>0.04</v>
      </c>
    </row>
    <row r="70" spans="1:7" ht="34.5" customHeight="1" x14ac:dyDescent="0.25">
      <c r="A70" s="64">
        <v>31.43</v>
      </c>
      <c r="B70" s="65" t="s">
        <v>133</v>
      </c>
      <c r="C70" s="64" t="s">
        <v>134</v>
      </c>
      <c r="D70" s="66">
        <v>5000</v>
      </c>
      <c r="E70" s="66">
        <v>-4800</v>
      </c>
      <c r="F70" s="66">
        <v>200</v>
      </c>
      <c r="G70" s="67">
        <v>0.04</v>
      </c>
    </row>
    <row r="71" spans="1:7" ht="30" x14ac:dyDescent="0.25">
      <c r="A71" s="68"/>
      <c r="B71" s="8"/>
      <c r="C71" s="7" t="s">
        <v>123</v>
      </c>
      <c r="D71" s="69">
        <v>5000</v>
      </c>
      <c r="E71" s="70">
        <v>-4800</v>
      </c>
      <c r="F71" s="70">
        <v>200</v>
      </c>
      <c r="G71" s="71">
        <v>0.04</v>
      </c>
    </row>
    <row r="72" spans="1:7" x14ac:dyDescent="0.25">
      <c r="A72" s="7">
        <v>31.43</v>
      </c>
      <c r="B72" s="8">
        <v>3</v>
      </c>
      <c r="C72" s="7" t="s">
        <v>12</v>
      </c>
      <c r="D72" s="69">
        <v>5000</v>
      </c>
      <c r="E72" s="70">
        <v>-4800</v>
      </c>
      <c r="F72" s="70">
        <v>200</v>
      </c>
      <c r="G72" s="71">
        <v>0.04</v>
      </c>
    </row>
    <row r="73" spans="1:7" x14ac:dyDescent="0.25">
      <c r="A73" s="7">
        <v>31.43</v>
      </c>
      <c r="B73" s="8">
        <v>32</v>
      </c>
      <c r="C73" s="7" t="s">
        <v>51</v>
      </c>
      <c r="D73" s="69">
        <v>5000</v>
      </c>
      <c r="E73" s="70">
        <v>-4800</v>
      </c>
      <c r="F73" s="70">
        <v>200</v>
      </c>
      <c r="G73" s="71">
        <v>0.04</v>
      </c>
    </row>
    <row r="74" spans="1:7" ht="39.75" customHeight="1" x14ac:dyDescent="0.25">
      <c r="A74" s="64">
        <v>31.43</v>
      </c>
      <c r="B74" s="65" t="s">
        <v>135</v>
      </c>
      <c r="C74" s="64" t="s">
        <v>136</v>
      </c>
      <c r="D74" s="66">
        <v>5000</v>
      </c>
      <c r="E74" s="66">
        <v>-4800</v>
      </c>
      <c r="F74" s="66">
        <v>200</v>
      </c>
      <c r="G74" s="67">
        <v>0.04</v>
      </c>
    </row>
    <row r="75" spans="1:7" ht="30" x14ac:dyDescent="0.25">
      <c r="A75" s="68"/>
      <c r="B75" s="8"/>
      <c r="C75" s="7" t="s">
        <v>123</v>
      </c>
      <c r="D75" s="69">
        <v>5000</v>
      </c>
      <c r="E75" s="70">
        <v>-4800</v>
      </c>
      <c r="F75" s="70">
        <v>200</v>
      </c>
      <c r="G75" s="71">
        <v>0.04</v>
      </c>
    </row>
    <row r="76" spans="1:7" x14ac:dyDescent="0.25">
      <c r="A76" s="7">
        <v>31.43</v>
      </c>
      <c r="B76" s="8">
        <v>3</v>
      </c>
      <c r="C76" s="7" t="s">
        <v>12</v>
      </c>
      <c r="D76" s="69">
        <v>5000</v>
      </c>
      <c r="E76" s="70">
        <v>-4800</v>
      </c>
      <c r="F76" s="70">
        <v>200</v>
      </c>
      <c r="G76" s="71">
        <v>0.04</v>
      </c>
    </row>
    <row r="77" spans="1:7" x14ac:dyDescent="0.25">
      <c r="A77" s="7">
        <v>31.43</v>
      </c>
      <c r="B77" s="8">
        <v>32</v>
      </c>
      <c r="C77" s="7" t="s">
        <v>51</v>
      </c>
      <c r="D77" s="69">
        <v>5000</v>
      </c>
      <c r="E77" s="70">
        <v>-4800</v>
      </c>
      <c r="F77" s="70">
        <v>200</v>
      </c>
      <c r="G77" s="71">
        <v>0.04</v>
      </c>
    </row>
    <row r="78" spans="1:7" ht="24.75" customHeight="1" x14ac:dyDescent="0.25">
      <c r="A78" s="64">
        <v>11</v>
      </c>
      <c r="B78" s="65" t="s">
        <v>137</v>
      </c>
      <c r="C78" s="64" t="s">
        <v>138</v>
      </c>
      <c r="D78" s="66">
        <v>55000</v>
      </c>
      <c r="E78" s="66">
        <v>-10000</v>
      </c>
      <c r="F78" s="66">
        <v>45000</v>
      </c>
      <c r="G78" s="67">
        <v>0.81818181818181823</v>
      </c>
    </row>
    <row r="79" spans="1:7" ht="30" x14ac:dyDescent="0.25">
      <c r="A79" s="7">
        <v>11</v>
      </c>
      <c r="B79" s="8"/>
      <c r="C79" s="7" t="s">
        <v>139</v>
      </c>
      <c r="D79" s="69">
        <v>55000</v>
      </c>
      <c r="E79" s="70">
        <v>-10000</v>
      </c>
      <c r="F79" s="70">
        <v>45000</v>
      </c>
      <c r="G79" s="71">
        <v>0.81818181818181823</v>
      </c>
    </row>
    <row r="80" spans="1:7" x14ac:dyDescent="0.25">
      <c r="A80" s="7">
        <v>11</v>
      </c>
      <c r="B80" s="8">
        <v>3</v>
      </c>
      <c r="C80" s="7" t="s">
        <v>12</v>
      </c>
      <c r="D80" s="69">
        <v>55000</v>
      </c>
      <c r="E80" s="70">
        <v>-10000</v>
      </c>
      <c r="F80" s="70">
        <v>45000</v>
      </c>
      <c r="G80" s="71">
        <v>0.81818181818181823</v>
      </c>
    </row>
    <row r="81" spans="1:7" x14ac:dyDescent="0.25">
      <c r="A81" s="7">
        <v>11</v>
      </c>
      <c r="B81" s="8">
        <v>32</v>
      </c>
      <c r="C81" s="7" t="s">
        <v>51</v>
      </c>
      <c r="D81" s="69">
        <v>55000</v>
      </c>
      <c r="E81" s="70">
        <v>-10000</v>
      </c>
      <c r="F81" s="70">
        <v>45000</v>
      </c>
      <c r="G81" s="71">
        <v>0.81818181818181823</v>
      </c>
    </row>
    <row r="82" spans="1:7" ht="17.25" customHeight="1" x14ac:dyDescent="0.25">
      <c r="A82" s="64">
        <v>11</v>
      </c>
      <c r="B82" s="65" t="s">
        <v>140</v>
      </c>
      <c r="C82" s="64" t="s">
        <v>141</v>
      </c>
      <c r="D82" s="66">
        <v>4000</v>
      </c>
      <c r="E82" s="66">
        <v>0</v>
      </c>
      <c r="F82" s="66">
        <v>4000</v>
      </c>
      <c r="G82" s="67">
        <v>1</v>
      </c>
    </row>
    <row r="83" spans="1:7" ht="30" x14ac:dyDescent="0.25">
      <c r="A83" s="68"/>
      <c r="B83" s="7"/>
      <c r="C83" s="7" t="s">
        <v>123</v>
      </c>
      <c r="D83" s="69">
        <v>4000</v>
      </c>
      <c r="E83" s="70">
        <v>0</v>
      </c>
      <c r="F83" s="70">
        <v>4000</v>
      </c>
      <c r="G83" s="71">
        <v>1</v>
      </c>
    </row>
    <row r="84" spans="1:7" x14ac:dyDescent="0.25">
      <c r="A84" s="7">
        <v>11</v>
      </c>
      <c r="B84" s="8">
        <v>3</v>
      </c>
      <c r="C84" s="7" t="s">
        <v>12</v>
      </c>
      <c r="D84" s="69">
        <v>4000</v>
      </c>
      <c r="E84" s="70">
        <v>0</v>
      </c>
      <c r="F84" s="70">
        <v>4000</v>
      </c>
      <c r="G84" s="71">
        <v>1</v>
      </c>
    </row>
    <row r="85" spans="1:7" x14ac:dyDescent="0.25">
      <c r="A85" s="7">
        <v>11</v>
      </c>
      <c r="B85" s="8">
        <v>32</v>
      </c>
      <c r="C85" s="7" t="s">
        <v>51</v>
      </c>
      <c r="D85" s="69">
        <v>4000</v>
      </c>
      <c r="E85" s="70">
        <v>0</v>
      </c>
      <c r="F85" s="70">
        <v>4000</v>
      </c>
      <c r="G85" s="71">
        <v>1</v>
      </c>
    </row>
    <row r="86" spans="1:7" ht="30.75" customHeight="1" x14ac:dyDescent="0.25">
      <c r="A86" s="64">
        <v>71</v>
      </c>
      <c r="B86" s="65" t="s">
        <v>142</v>
      </c>
      <c r="C86" s="64" t="s">
        <v>143</v>
      </c>
      <c r="D86" s="66">
        <v>10000</v>
      </c>
      <c r="E86" s="66">
        <v>-3504.2799999999997</v>
      </c>
      <c r="F86" s="66">
        <v>6495.72</v>
      </c>
      <c r="G86" s="67">
        <v>0.64957200000000004</v>
      </c>
    </row>
    <row r="87" spans="1:7" ht="30" x14ac:dyDescent="0.25">
      <c r="A87" s="68"/>
      <c r="B87" s="8"/>
      <c r="C87" s="7" t="s">
        <v>123</v>
      </c>
      <c r="D87" s="69">
        <v>10000</v>
      </c>
      <c r="E87" s="70">
        <v>-3504.2799999999997</v>
      </c>
      <c r="F87" s="70">
        <v>6495.72</v>
      </c>
      <c r="G87" s="71">
        <v>0.64957200000000004</v>
      </c>
    </row>
    <row r="88" spans="1:7" x14ac:dyDescent="0.25">
      <c r="A88" s="7">
        <v>71</v>
      </c>
      <c r="B88" s="8">
        <v>4</v>
      </c>
      <c r="C88" s="7" t="s">
        <v>13</v>
      </c>
      <c r="D88" s="69">
        <v>10000</v>
      </c>
      <c r="E88" s="70">
        <v>-3504.2799999999997</v>
      </c>
      <c r="F88" s="70">
        <v>6495.72</v>
      </c>
      <c r="G88" s="71">
        <v>0.64957200000000004</v>
      </c>
    </row>
    <row r="89" spans="1:7" ht="30" x14ac:dyDescent="0.25">
      <c r="A89" s="7">
        <v>71</v>
      </c>
      <c r="B89" s="8">
        <v>42</v>
      </c>
      <c r="C89" s="7" t="s">
        <v>59</v>
      </c>
      <c r="D89" s="69">
        <v>10000</v>
      </c>
      <c r="E89" s="70">
        <v>-3504.2799999999997</v>
      </c>
      <c r="F89" s="70">
        <v>6495.72</v>
      </c>
      <c r="G89" s="71">
        <v>0.64957200000000004</v>
      </c>
    </row>
    <row r="90" spans="1:7" ht="28.5" x14ac:dyDescent="0.25">
      <c r="A90" s="5">
        <v>11.31</v>
      </c>
      <c r="B90" s="61" t="s">
        <v>144</v>
      </c>
      <c r="C90" s="5" t="s">
        <v>145</v>
      </c>
      <c r="D90" s="62">
        <v>40000</v>
      </c>
      <c r="E90" s="76">
        <v>8000</v>
      </c>
      <c r="F90" s="13">
        <v>48000</v>
      </c>
      <c r="G90" s="63">
        <v>1.2</v>
      </c>
    </row>
    <row r="91" spans="1:7" ht="30" x14ac:dyDescent="0.25">
      <c r="A91" s="64">
        <v>31</v>
      </c>
      <c r="B91" s="65" t="s">
        <v>146</v>
      </c>
      <c r="C91" s="64" t="s">
        <v>147</v>
      </c>
      <c r="D91" s="66">
        <v>17000</v>
      </c>
      <c r="E91" s="70">
        <v>0</v>
      </c>
      <c r="F91" s="66">
        <v>17000</v>
      </c>
      <c r="G91" s="67">
        <v>1</v>
      </c>
    </row>
    <row r="92" spans="1:7" x14ac:dyDescent="0.25">
      <c r="A92" s="68"/>
      <c r="B92" s="8"/>
      <c r="C92" s="7" t="s">
        <v>148</v>
      </c>
      <c r="D92" s="69">
        <v>17000</v>
      </c>
      <c r="E92" s="70">
        <v>0</v>
      </c>
      <c r="F92" s="70">
        <v>17000</v>
      </c>
      <c r="G92" s="71">
        <v>1</v>
      </c>
    </row>
    <row r="93" spans="1:7" x14ac:dyDescent="0.25">
      <c r="A93" s="7">
        <v>31</v>
      </c>
      <c r="B93" s="8">
        <v>3</v>
      </c>
      <c r="C93" s="7" t="s">
        <v>12</v>
      </c>
      <c r="D93" s="69">
        <v>17000</v>
      </c>
      <c r="E93" s="70">
        <v>0</v>
      </c>
      <c r="F93" s="70">
        <v>17000</v>
      </c>
      <c r="G93" s="71">
        <v>1</v>
      </c>
    </row>
    <row r="94" spans="1:7" x14ac:dyDescent="0.25">
      <c r="A94" s="7">
        <v>31</v>
      </c>
      <c r="B94" s="8">
        <v>32</v>
      </c>
      <c r="C94" s="7" t="s">
        <v>51</v>
      </c>
      <c r="D94" s="69">
        <v>17000</v>
      </c>
      <c r="E94" s="70">
        <v>0</v>
      </c>
      <c r="F94" s="70">
        <v>17000</v>
      </c>
      <c r="G94" s="71">
        <v>1</v>
      </c>
    </row>
    <row r="95" spans="1:7" ht="32.25" customHeight="1" x14ac:dyDescent="0.25">
      <c r="A95" s="64">
        <v>31</v>
      </c>
      <c r="B95" s="65" t="s">
        <v>149</v>
      </c>
      <c r="C95" s="64" t="s">
        <v>150</v>
      </c>
      <c r="D95" s="66">
        <v>8000</v>
      </c>
      <c r="E95" s="66">
        <v>-3000</v>
      </c>
      <c r="F95" s="66">
        <v>5000</v>
      </c>
      <c r="G95" s="67">
        <v>0.625</v>
      </c>
    </row>
    <row r="96" spans="1:7" x14ac:dyDescent="0.25">
      <c r="A96" s="68"/>
      <c r="B96" s="8"/>
      <c r="C96" s="7" t="s">
        <v>148</v>
      </c>
      <c r="D96" s="69">
        <v>8000</v>
      </c>
      <c r="E96" s="70">
        <v>-3000</v>
      </c>
      <c r="F96" s="70">
        <v>5000</v>
      </c>
      <c r="G96" s="71">
        <v>0.625</v>
      </c>
    </row>
    <row r="97" spans="1:7" x14ac:dyDescent="0.25">
      <c r="A97" s="7">
        <v>31</v>
      </c>
      <c r="B97" s="8">
        <v>3</v>
      </c>
      <c r="C97" s="7" t="s">
        <v>12</v>
      </c>
      <c r="D97" s="69">
        <v>8000</v>
      </c>
      <c r="E97" s="70">
        <v>-3000</v>
      </c>
      <c r="F97" s="70">
        <v>5000</v>
      </c>
      <c r="G97" s="71">
        <v>0.625</v>
      </c>
    </row>
    <row r="98" spans="1:7" x14ac:dyDescent="0.25">
      <c r="A98" s="7">
        <v>31</v>
      </c>
      <c r="B98" s="8">
        <v>32</v>
      </c>
      <c r="C98" s="7" t="s">
        <v>51</v>
      </c>
      <c r="D98" s="69">
        <v>8000</v>
      </c>
      <c r="E98" s="70">
        <v>-3000</v>
      </c>
      <c r="F98" s="70">
        <v>5000</v>
      </c>
      <c r="G98" s="71">
        <v>0.625</v>
      </c>
    </row>
    <row r="99" spans="1:7" ht="30" x14ac:dyDescent="0.25">
      <c r="A99" s="64">
        <v>11</v>
      </c>
      <c r="B99" s="65" t="s">
        <v>151</v>
      </c>
      <c r="C99" s="64" t="s">
        <v>152</v>
      </c>
      <c r="D99" s="66">
        <v>5000</v>
      </c>
      <c r="E99" s="66">
        <v>1000</v>
      </c>
      <c r="F99" s="66">
        <v>6000</v>
      </c>
      <c r="G99" s="67">
        <v>1.2</v>
      </c>
    </row>
    <row r="100" spans="1:7" x14ac:dyDescent="0.25">
      <c r="A100" s="68"/>
      <c r="B100" s="8"/>
      <c r="C100" s="7" t="s">
        <v>148</v>
      </c>
      <c r="D100" s="69">
        <v>5000</v>
      </c>
      <c r="E100" s="70">
        <v>1000</v>
      </c>
      <c r="F100" s="70">
        <v>6000</v>
      </c>
      <c r="G100" s="71">
        <v>1.2</v>
      </c>
    </row>
    <row r="101" spans="1:7" x14ac:dyDescent="0.25">
      <c r="A101" s="7">
        <v>11</v>
      </c>
      <c r="B101" s="8">
        <v>3</v>
      </c>
      <c r="C101" s="7" t="s">
        <v>12</v>
      </c>
      <c r="D101" s="69">
        <v>5000</v>
      </c>
      <c r="E101" s="70">
        <v>1000</v>
      </c>
      <c r="F101" s="70">
        <v>6000</v>
      </c>
      <c r="G101" s="71">
        <v>1.2</v>
      </c>
    </row>
    <row r="102" spans="1:7" x14ac:dyDescent="0.25">
      <c r="A102" s="7">
        <v>11</v>
      </c>
      <c r="B102" s="8">
        <v>32</v>
      </c>
      <c r="C102" s="7" t="s">
        <v>51</v>
      </c>
      <c r="D102" s="69">
        <v>5000</v>
      </c>
      <c r="E102" s="70">
        <v>1000</v>
      </c>
      <c r="F102" s="70">
        <v>6000</v>
      </c>
      <c r="G102" s="71">
        <v>1.2</v>
      </c>
    </row>
    <row r="103" spans="1:7" ht="35.25" customHeight="1" x14ac:dyDescent="0.25">
      <c r="A103" s="64">
        <v>11</v>
      </c>
      <c r="B103" s="65" t="s">
        <v>153</v>
      </c>
      <c r="C103" s="64" t="s">
        <v>154</v>
      </c>
      <c r="D103" s="66">
        <v>10000</v>
      </c>
      <c r="E103" s="66">
        <v>8000</v>
      </c>
      <c r="F103" s="66">
        <v>18000</v>
      </c>
      <c r="G103" s="67">
        <v>1.8</v>
      </c>
    </row>
    <row r="104" spans="1:7" x14ac:dyDescent="0.25">
      <c r="A104" s="68"/>
      <c r="B104" s="8"/>
      <c r="C104" s="7" t="s">
        <v>148</v>
      </c>
      <c r="D104" s="69">
        <v>10000</v>
      </c>
      <c r="E104" s="70">
        <v>8000</v>
      </c>
      <c r="F104" s="70">
        <v>18000</v>
      </c>
      <c r="G104" s="71">
        <v>1.8</v>
      </c>
    </row>
    <row r="105" spans="1:7" x14ac:dyDescent="0.25">
      <c r="A105" s="7">
        <v>11</v>
      </c>
      <c r="B105" s="8">
        <v>3</v>
      </c>
      <c r="C105" s="7" t="s">
        <v>12</v>
      </c>
      <c r="D105" s="69">
        <v>10000</v>
      </c>
      <c r="E105" s="70">
        <v>8000</v>
      </c>
      <c r="F105" s="70">
        <v>18000</v>
      </c>
      <c r="G105" s="71">
        <v>1.8</v>
      </c>
    </row>
    <row r="106" spans="1:7" x14ac:dyDescent="0.25">
      <c r="A106" s="7">
        <v>11</v>
      </c>
      <c r="B106" s="8">
        <v>32</v>
      </c>
      <c r="C106" s="7" t="s">
        <v>51</v>
      </c>
      <c r="D106" s="69">
        <v>10000</v>
      </c>
      <c r="E106" s="70">
        <v>8000</v>
      </c>
      <c r="F106" s="70">
        <v>18000</v>
      </c>
      <c r="G106" s="71">
        <v>1.8</v>
      </c>
    </row>
    <row r="107" spans="1:7" ht="39" customHeight="1" x14ac:dyDescent="0.25">
      <c r="A107" s="64">
        <v>11</v>
      </c>
      <c r="B107" s="65" t="s">
        <v>353</v>
      </c>
      <c r="C107" s="64" t="s">
        <v>354</v>
      </c>
      <c r="D107" s="66">
        <v>0</v>
      </c>
      <c r="E107" s="66">
        <v>2000</v>
      </c>
      <c r="F107" s="66">
        <v>2000</v>
      </c>
      <c r="G107" s="67">
        <v>0</v>
      </c>
    </row>
    <row r="108" spans="1:7" x14ac:dyDescent="0.25">
      <c r="A108" s="68"/>
      <c r="B108" s="8"/>
      <c r="C108" s="7" t="s">
        <v>148</v>
      </c>
      <c r="D108" s="70">
        <v>0</v>
      </c>
      <c r="E108" s="70">
        <v>2000</v>
      </c>
      <c r="F108" s="12">
        <v>2000</v>
      </c>
      <c r="G108" s="71">
        <v>0</v>
      </c>
    </row>
    <row r="109" spans="1:7" x14ac:dyDescent="0.25">
      <c r="A109" s="7">
        <v>11</v>
      </c>
      <c r="B109" s="8">
        <v>3</v>
      </c>
      <c r="C109" s="7" t="s">
        <v>12</v>
      </c>
      <c r="D109" s="70">
        <v>0</v>
      </c>
      <c r="E109" s="70">
        <v>2000</v>
      </c>
      <c r="F109" s="12">
        <v>2000</v>
      </c>
      <c r="G109" s="71">
        <v>0</v>
      </c>
    </row>
    <row r="110" spans="1:7" x14ac:dyDescent="0.25">
      <c r="A110" s="7">
        <v>11</v>
      </c>
      <c r="B110" s="8">
        <v>32</v>
      </c>
      <c r="C110" s="7" t="s">
        <v>51</v>
      </c>
      <c r="D110" s="70">
        <v>0</v>
      </c>
      <c r="E110" s="70">
        <v>2000</v>
      </c>
      <c r="F110" s="12">
        <v>2000</v>
      </c>
      <c r="G110" s="71">
        <v>0</v>
      </c>
    </row>
    <row r="111" spans="1:7" ht="45" customHeight="1" x14ac:dyDescent="0.25">
      <c r="A111" s="5" t="s">
        <v>155</v>
      </c>
      <c r="B111" s="61" t="s">
        <v>156</v>
      </c>
      <c r="C111" s="5" t="s">
        <v>157</v>
      </c>
      <c r="D111" s="62">
        <v>120000</v>
      </c>
      <c r="E111" s="76">
        <v>5625</v>
      </c>
      <c r="F111" s="13">
        <v>125625</v>
      </c>
      <c r="G111" s="71">
        <v>1.046875</v>
      </c>
    </row>
    <row r="112" spans="1:7" ht="33" customHeight="1" x14ac:dyDescent="0.25">
      <c r="A112" s="64">
        <v>11</v>
      </c>
      <c r="B112" s="65" t="s">
        <v>158</v>
      </c>
      <c r="C112" s="64" t="s">
        <v>159</v>
      </c>
      <c r="D112" s="66">
        <v>12000</v>
      </c>
      <c r="E112" s="66">
        <v>0</v>
      </c>
      <c r="F112" s="66">
        <v>12000</v>
      </c>
      <c r="G112" s="71">
        <v>1</v>
      </c>
    </row>
    <row r="113" spans="1:7" ht="30" x14ac:dyDescent="0.25">
      <c r="A113" s="68"/>
      <c r="B113" s="8"/>
      <c r="C113" s="7" t="s">
        <v>123</v>
      </c>
      <c r="D113" s="69">
        <v>12000</v>
      </c>
      <c r="E113" s="70">
        <v>0</v>
      </c>
      <c r="F113" s="70">
        <v>12000</v>
      </c>
      <c r="G113" s="71">
        <v>1</v>
      </c>
    </row>
    <row r="114" spans="1:7" x14ac:dyDescent="0.25">
      <c r="A114" s="7">
        <v>11</v>
      </c>
      <c r="B114" s="8">
        <v>3</v>
      </c>
      <c r="C114" s="7" t="s">
        <v>12</v>
      </c>
      <c r="D114" s="69">
        <v>12000</v>
      </c>
      <c r="E114" s="70">
        <v>0</v>
      </c>
      <c r="F114" s="70">
        <v>12000</v>
      </c>
      <c r="G114" s="71">
        <v>1</v>
      </c>
    </row>
    <row r="115" spans="1:7" x14ac:dyDescent="0.25">
      <c r="A115" s="7">
        <v>11</v>
      </c>
      <c r="B115" s="8">
        <v>32</v>
      </c>
      <c r="C115" s="7" t="s">
        <v>51</v>
      </c>
      <c r="D115" s="69">
        <v>12000</v>
      </c>
      <c r="E115" s="70">
        <v>0</v>
      </c>
      <c r="F115" s="70">
        <v>12000</v>
      </c>
      <c r="G115" s="71">
        <v>1</v>
      </c>
    </row>
    <row r="116" spans="1:7" ht="47.25" customHeight="1" x14ac:dyDescent="0.25">
      <c r="A116" s="64">
        <v>11</v>
      </c>
      <c r="B116" s="65" t="s">
        <v>160</v>
      </c>
      <c r="C116" s="64" t="s">
        <v>161</v>
      </c>
      <c r="D116" s="66">
        <v>1000</v>
      </c>
      <c r="E116" s="66">
        <v>1000</v>
      </c>
      <c r="F116" s="66">
        <v>2000</v>
      </c>
      <c r="G116" s="67">
        <v>2</v>
      </c>
    </row>
    <row r="117" spans="1:7" ht="30" x14ac:dyDescent="0.25">
      <c r="A117" s="68"/>
      <c r="B117" s="8"/>
      <c r="C117" s="7" t="s">
        <v>123</v>
      </c>
      <c r="D117" s="69">
        <v>1000</v>
      </c>
      <c r="E117" s="70">
        <v>1000</v>
      </c>
      <c r="F117" s="70">
        <v>2000</v>
      </c>
      <c r="G117" s="71">
        <v>2</v>
      </c>
    </row>
    <row r="118" spans="1:7" x14ac:dyDescent="0.25">
      <c r="A118" s="7">
        <v>11</v>
      </c>
      <c r="B118" s="8">
        <v>3</v>
      </c>
      <c r="C118" s="7" t="s">
        <v>12</v>
      </c>
      <c r="D118" s="69">
        <v>1000</v>
      </c>
      <c r="E118" s="70">
        <v>1000</v>
      </c>
      <c r="F118" s="70">
        <v>2000</v>
      </c>
      <c r="G118" s="71">
        <v>2</v>
      </c>
    </row>
    <row r="119" spans="1:7" x14ac:dyDescent="0.25">
      <c r="A119" s="7">
        <v>11</v>
      </c>
      <c r="B119" s="8">
        <v>32</v>
      </c>
      <c r="C119" s="7" t="s">
        <v>51</v>
      </c>
      <c r="D119" s="69">
        <v>1000</v>
      </c>
      <c r="E119" s="70">
        <v>1000</v>
      </c>
      <c r="F119" s="70">
        <v>2000</v>
      </c>
      <c r="G119" s="71">
        <v>2</v>
      </c>
    </row>
    <row r="120" spans="1:7" ht="48" customHeight="1" x14ac:dyDescent="0.25">
      <c r="A120" s="64">
        <v>11.31</v>
      </c>
      <c r="B120" s="65" t="s">
        <v>162</v>
      </c>
      <c r="C120" s="64" t="s">
        <v>372</v>
      </c>
      <c r="D120" s="66">
        <v>1000</v>
      </c>
      <c r="E120" s="66">
        <v>-1000</v>
      </c>
      <c r="F120" s="66">
        <v>0</v>
      </c>
      <c r="G120" s="67">
        <v>0</v>
      </c>
    </row>
    <row r="121" spans="1:7" ht="30" x14ac:dyDescent="0.25">
      <c r="A121" s="68"/>
      <c r="B121" s="8"/>
      <c r="C121" s="7" t="s">
        <v>123</v>
      </c>
      <c r="D121" s="69">
        <v>1000</v>
      </c>
      <c r="E121" s="70">
        <v>-1000</v>
      </c>
      <c r="F121" s="70">
        <v>0</v>
      </c>
      <c r="G121" s="71">
        <v>0</v>
      </c>
    </row>
    <row r="122" spans="1:7" x14ac:dyDescent="0.25">
      <c r="A122" s="7">
        <v>11.31</v>
      </c>
      <c r="B122" s="8">
        <v>3</v>
      </c>
      <c r="C122" s="7" t="s">
        <v>12</v>
      </c>
      <c r="D122" s="69">
        <v>1000</v>
      </c>
      <c r="E122" s="70">
        <v>-1000</v>
      </c>
      <c r="F122" s="70">
        <v>0</v>
      </c>
      <c r="G122" s="71">
        <v>0</v>
      </c>
    </row>
    <row r="123" spans="1:7" x14ac:dyDescent="0.25">
      <c r="A123" s="7">
        <v>11.31</v>
      </c>
      <c r="B123" s="8">
        <v>32</v>
      </c>
      <c r="C123" s="7" t="s">
        <v>51</v>
      </c>
      <c r="D123" s="69">
        <v>1000</v>
      </c>
      <c r="E123" s="70">
        <v>-1000</v>
      </c>
      <c r="F123" s="70">
        <v>0</v>
      </c>
      <c r="G123" s="71">
        <v>0</v>
      </c>
    </row>
    <row r="124" spans="1:7" ht="62.25" customHeight="1" x14ac:dyDescent="0.25">
      <c r="A124" s="64" t="s">
        <v>155</v>
      </c>
      <c r="B124" s="65" t="s">
        <v>163</v>
      </c>
      <c r="C124" s="64" t="s">
        <v>164</v>
      </c>
      <c r="D124" s="66">
        <v>15000</v>
      </c>
      <c r="E124" s="66">
        <v>-9000</v>
      </c>
      <c r="F124" s="66">
        <v>6000</v>
      </c>
      <c r="G124" s="67">
        <v>0.4</v>
      </c>
    </row>
    <row r="125" spans="1:7" ht="30" x14ac:dyDescent="0.25">
      <c r="A125" s="68"/>
      <c r="B125" s="8"/>
      <c r="C125" s="7" t="s">
        <v>123</v>
      </c>
      <c r="D125" s="69">
        <v>15000</v>
      </c>
      <c r="E125" s="70">
        <v>-9000</v>
      </c>
      <c r="F125" s="70">
        <v>6000</v>
      </c>
      <c r="G125" s="71">
        <v>0.4</v>
      </c>
    </row>
    <row r="126" spans="1:7" x14ac:dyDescent="0.25">
      <c r="A126" s="7" t="s">
        <v>155</v>
      </c>
      <c r="B126" s="8">
        <v>3</v>
      </c>
      <c r="C126" s="7" t="s">
        <v>12</v>
      </c>
      <c r="D126" s="69">
        <v>15000</v>
      </c>
      <c r="E126" s="70">
        <v>-9000</v>
      </c>
      <c r="F126" s="70">
        <v>6000</v>
      </c>
      <c r="G126" s="71">
        <v>0.4</v>
      </c>
    </row>
    <row r="127" spans="1:7" x14ac:dyDescent="0.25">
      <c r="A127" s="7" t="s">
        <v>155</v>
      </c>
      <c r="B127" s="8">
        <v>32</v>
      </c>
      <c r="C127" s="7" t="s">
        <v>51</v>
      </c>
      <c r="D127" s="69">
        <v>15000</v>
      </c>
      <c r="E127" s="70">
        <v>-9000</v>
      </c>
      <c r="F127" s="70">
        <v>6000</v>
      </c>
      <c r="G127" s="71">
        <v>0.4</v>
      </c>
    </row>
    <row r="128" spans="1:7" ht="64.5" customHeight="1" x14ac:dyDescent="0.25">
      <c r="A128" s="64" t="s">
        <v>155</v>
      </c>
      <c r="B128" s="65" t="s">
        <v>165</v>
      </c>
      <c r="C128" s="64" t="s">
        <v>166</v>
      </c>
      <c r="D128" s="66">
        <v>10000</v>
      </c>
      <c r="E128" s="66">
        <v>5000</v>
      </c>
      <c r="F128" s="66">
        <v>15000</v>
      </c>
      <c r="G128" s="67">
        <v>1.5</v>
      </c>
    </row>
    <row r="129" spans="1:7" ht="30" x14ac:dyDescent="0.25">
      <c r="A129" s="7"/>
      <c r="B129" s="8"/>
      <c r="C129" s="7" t="s">
        <v>123</v>
      </c>
      <c r="D129" s="69">
        <v>10000</v>
      </c>
      <c r="E129" s="70">
        <v>5000</v>
      </c>
      <c r="F129" s="70">
        <v>15000</v>
      </c>
      <c r="G129" s="71">
        <v>1.5</v>
      </c>
    </row>
    <row r="130" spans="1:7" x14ac:dyDescent="0.25">
      <c r="A130" s="7" t="s">
        <v>155</v>
      </c>
      <c r="B130" s="8">
        <v>3</v>
      </c>
      <c r="C130" s="7" t="s">
        <v>12</v>
      </c>
      <c r="D130" s="69">
        <v>10000</v>
      </c>
      <c r="E130" s="70">
        <v>5000</v>
      </c>
      <c r="F130" s="70">
        <v>15000</v>
      </c>
      <c r="G130" s="71">
        <v>1.5</v>
      </c>
    </row>
    <row r="131" spans="1:7" x14ac:dyDescent="0.25">
      <c r="A131" s="7" t="s">
        <v>155</v>
      </c>
      <c r="B131" s="8">
        <v>32</v>
      </c>
      <c r="C131" s="7" t="s">
        <v>51</v>
      </c>
      <c r="D131" s="69">
        <v>10000</v>
      </c>
      <c r="E131" s="70">
        <v>5000</v>
      </c>
      <c r="F131" s="70">
        <v>15000</v>
      </c>
      <c r="G131" s="71">
        <v>1.5</v>
      </c>
    </row>
    <row r="132" spans="1:7" ht="65.25" customHeight="1" x14ac:dyDescent="0.25">
      <c r="A132" s="64" t="s">
        <v>155</v>
      </c>
      <c r="B132" s="65" t="s">
        <v>167</v>
      </c>
      <c r="C132" s="64" t="s">
        <v>168</v>
      </c>
      <c r="D132" s="66">
        <v>7000</v>
      </c>
      <c r="E132" s="66">
        <v>-1000</v>
      </c>
      <c r="F132" s="66">
        <v>6000</v>
      </c>
      <c r="G132" s="67">
        <v>0.8571428571428571</v>
      </c>
    </row>
    <row r="133" spans="1:7" ht="30" x14ac:dyDescent="0.25">
      <c r="A133" s="68"/>
      <c r="B133" s="8"/>
      <c r="C133" s="7" t="s">
        <v>123</v>
      </c>
      <c r="D133" s="69">
        <v>7000</v>
      </c>
      <c r="E133" s="70">
        <v>-1000</v>
      </c>
      <c r="F133" s="70">
        <v>6000</v>
      </c>
      <c r="G133" s="71">
        <v>0.8571428571428571</v>
      </c>
    </row>
    <row r="134" spans="1:7" x14ac:dyDescent="0.25">
      <c r="A134" s="7" t="s">
        <v>155</v>
      </c>
      <c r="B134" s="8">
        <v>3</v>
      </c>
      <c r="C134" s="7" t="s">
        <v>12</v>
      </c>
      <c r="D134" s="69">
        <v>7000</v>
      </c>
      <c r="E134" s="70">
        <v>-1000</v>
      </c>
      <c r="F134" s="70">
        <v>6000</v>
      </c>
      <c r="G134" s="71">
        <v>0.8571428571428571</v>
      </c>
    </row>
    <row r="135" spans="1:7" x14ac:dyDescent="0.25">
      <c r="A135" s="7" t="s">
        <v>155</v>
      </c>
      <c r="B135" s="8">
        <v>32</v>
      </c>
      <c r="C135" s="7" t="s">
        <v>51</v>
      </c>
      <c r="D135" s="69">
        <v>7000</v>
      </c>
      <c r="E135" s="70">
        <v>-1000</v>
      </c>
      <c r="F135" s="70">
        <v>6000</v>
      </c>
      <c r="G135" s="71">
        <v>0.8571428571428571</v>
      </c>
    </row>
    <row r="136" spans="1:7" ht="60" x14ac:dyDescent="0.25">
      <c r="A136" s="64" t="s">
        <v>155</v>
      </c>
      <c r="B136" s="65" t="s">
        <v>169</v>
      </c>
      <c r="C136" s="64" t="s">
        <v>170</v>
      </c>
      <c r="D136" s="66">
        <v>5000</v>
      </c>
      <c r="E136" s="66">
        <v>0</v>
      </c>
      <c r="F136" s="66">
        <v>5000</v>
      </c>
      <c r="G136" s="67">
        <v>1</v>
      </c>
    </row>
    <row r="137" spans="1:7" ht="30" x14ac:dyDescent="0.25">
      <c r="A137" s="68"/>
      <c r="B137" s="8"/>
      <c r="C137" s="7" t="s">
        <v>123</v>
      </c>
      <c r="D137" s="69">
        <v>5000</v>
      </c>
      <c r="E137" s="70">
        <v>0</v>
      </c>
      <c r="F137" s="70">
        <v>5000</v>
      </c>
      <c r="G137" s="71">
        <v>1</v>
      </c>
    </row>
    <row r="138" spans="1:7" x14ac:dyDescent="0.25">
      <c r="A138" s="7" t="s">
        <v>155</v>
      </c>
      <c r="B138" s="8">
        <v>3</v>
      </c>
      <c r="C138" s="7" t="s">
        <v>12</v>
      </c>
      <c r="D138" s="69">
        <v>5000</v>
      </c>
      <c r="E138" s="70">
        <v>0</v>
      </c>
      <c r="F138" s="70">
        <v>5000</v>
      </c>
      <c r="G138" s="71">
        <v>1</v>
      </c>
    </row>
    <row r="139" spans="1:7" x14ac:dyDescent="0.25">
      <c r="A139" s="7" t="s">
        <v>155</v>
      </c>
      <c r="B139" s="8">
        <v>32</v>
      </c>
      <c r="C139" s="7" t="s">
        <v>51</v>
      </c>
      <c r="D139" s="69">
        <v>5000</v>
      </c>
      <c r="E139" s="70">
        <v>0</v>
      </c>
      <c r="F139" s="70">
        <v>5000</v>
      </c>
      <c r="G139" s="71">
        <v>1</v>
      </c>
    </row>
    <row r="140" spans="1:7" ht="67.5" customHeight="1" x14ac:dyDescent="0.25">
      <c r="A140" s="64" t="s">
        <v>155</v>
      </c>
      <c r="B140" s="65" t="s">
        <v>171</v>
      </c>
      <c r="C140" s="64" t="s">
        <v>172</v>
      </c>
      <c r="D140" s="66">
        <v>8000</v>
      </c>
      <c r="E140" s="66">
        <v>12000</v>
      </c>
      <c r="F140" s="66">
        <v>20000</v>
      </c>
      <c r="G140" s="67">
        <v>2.5</v>
      </c>
    </row>
    <row r="141" spans="1:7" ht="30" x14ac:dyDescent="0.25">
      <c r="A141" s="68"/>
      <c r="B141" s="8"/>
      <c r="C141" s="7" t="s">
        <v>123</v>
      </c>
      <c r="D141" s="69">
        <v>8000</v>
      </c>
      <c r="E141" s="70">
        <v>12000</v>
      </c>
      <c r="F141" s="70">
        <v>20000</v>
      </c>
      <c r="G141" s="71">
        <v>2.5</v>
      </c>
    </row>
    <row r="142" spans="1:7" x14ac:dyDescent="0.25">
      <c r="A142" s="7" t="s">
        <v>155</v>
      </c>
      <c r="B142" s="8">
        <v>3</v>
      </c>
      <c r="C142" s="7" t="s">
        <v>12</v>
      </c>
      <c r="D142" s="69">
        <v>8000</v>
      </c>
      <c r="E142" s="70">
        <v>12000</v>
      </c>
      <c r="F142" s="70">
        <v>20000</v>
      </c>
      <c r="G142" s="71">
        <v>2.5</v>
      </c>
    </row>
    <row r="143" spans="1:7" x14ac:dyDescent="0.25">
      <c r="A143" s="7" t="s">
        <v>155</v>
      </c>
      <c r="B143" s="8">
        <v>32</v>
      </c>
      <c r="C143" s="7" t="s">
        <v>51</v>
      </c>
      <c r="D143" s="69">
        <v>8000</v>
      </c>
      <c r="E143" s="70">
        <v>12000</v>
      </c>
      <c r="F143" s="70">
        <v>20000</v>
      </c>
      <c r="G143" s="71">
        <v>2.5</v>
      </c>
    </row>
    <row r="144" spans="1:7" ht="60" x14ac:dyDescent="0.25">
      <c r="A144" s="64" t="s">
        <v>155</v>
      </c>
      <c r="B144" s="65" t="s">
        <v>173</v>
      </c>
      <c r="C144" s="64" t="s">
        <v>174</v>
      </c>
      <c r="D144" s="66">
        <v>5000</v>
      </c>
      <c r="E144" s="66">
        <v>-1500</v>
      </c>
      <c r="F144" s="66">
        <v>3500</v>
      </c>
      <c r="G144" s="67">
        <v>0.7</v>
      </c>
    </row>
    <row r="145" spans="1:7" ht="30" x14ac:dyDescent="0.25">
      <c r="A145" s="75"/>
      <c r="B145" s="73"/>
      <c r="C145" s="72" t="s">
        <v>123</v>
      </c>
      <c r="D145" s="74">
        <v>5000</v>
      </c>
      <c r="E145" s="70">
        <v>-1500</v>
      </c>
      <c r="F145" s="70">
        <v>3500</v>
      </c>
      <c r="G145" s="71">
        <v>0.7</v>
      </c>
    </row>
    <row r="146" spans="1:7" x14ac:dyDescent="0.25">
      <c r="A146" s="7" t="s">
        <v>155</v>
      </c>
      <c r="B146" s="8">
        <v>3</v>
      </c>
      <c r="C146" s="7" t="s">
        <v>12</v>
      </c>
      <c r="D146" s="69">
        <v>5000</v>
      </c>
      <c r="E146" s="70">
        <v>-1500</v>
      </c>
      <c r="F146" s="70">
        <v>3500</v>
      </c>
      <c r="G146" s="71">
        <v>0.7</v>
      </c>
    </row>
    <row r="147" spans="1:7" x14ac:dyDescent="0.25">
      <c r="A147" s="7" t="s">
        <v>155</v>
      </c>
      <c r="B147" s="8">
        <v>32</v>
      </c>
      <c r="C147" s="7" t="s">
        <v>51</v>
      </c>
      <c r="D147" s="69">
        <v>5000</v>
      </c>
      <c r="E147" s="70">
        <v>-1500</v>
      </c>
      <c r="F147" s="70">
        <v>3500</v>
      </c>
      <c r="G147" s="71">
        <v>0.7</v>
      </c>
    </row>
    <row r="148" spans="1:7" ht="60" x14ac:dyDescent="0.25">
      <c r="A148" s="64" t="s">
        <v>155</v>
      </c>
      <c r="B148" s="65" t="s">
        <v>175</v>
      </c>
      <c r="C148" s="64" t="s">
        <v>176</v>
      </c>
      <c r="D148" s="66">
        <v>5000</v>
      </c>
      <c r="E148" s="66">
        <v>-1000</v>
      </c>
      <c r="F148" s="66">
        <v>4000</v>
      </c>
      <c r="G148" s="67">
        <v>0.8</v>
      </c>
    </row>
    <row r="149" spans="1:7" ht="30" x14ac:dyDescent="0.25">
      <c r="A149" s="68"/>
      <c r="B149" s="8"/>
      <c r="C149" s="7" t="s">
        <v>123</v>
      </c>
      <c r="D149" s="69">
        <v>5000</v>
      </c>
      <c r="E149" s="70">
        <v>-1000</v>
      </c>
      <c r="F149" s="70">
        <v>4000</v>
      </c>
      <c r="G149" s="71">
        <v>0.8</v>
      </c>
    </row>
    <row r="150" spans="1:7" x14ac:dyDescent="0.25">
      <c r="A150" s="7" t="s">
        <v>155</v>
      </c>
      <c r="B150" s="8">
        <v>3</v>
      </c>
      <c r="C150" s="7" t="s">
        <v>12</v>
      </c>
      <c r="D150" s="69">
        <v>5000</v>
      </c>
      <c r="E150" s="70">
        <v>-1000</v>
      </c>
      <c r="F150" s="70">
        <v>4000</v>
      </c>
      <c r="G150" s="71">
        <v>0.8</v>
      </c>
    </row>
    <row r="151" spans="1:7" x14ac:dyDescent="0.25">
      <c r="A151" s="7" t="s">
        <v>155</v>
      </c>
      <c r="B151" s="8">
        <v>32</v>
      </c>
      <c r="C151" s="7" t="s">
        <v>51</v>
      </c>
      <c r="D151" s="69">
        <v>5000</v>
      </c>
      <c r="E151" s="70">
        <v>-1000</v>
      </c>
      <c r="F151" s="70">
        <v>4000</v>
      </c>
      <c r="G151" s="71">
        <v>0.8</v>
      </c>
    </row>
    <row r="152" spans="1:7" ht="62.25" customHeight="1" x14ac:dyDescent="0.25">
      <c r="A152" s="64" t="s">
        <v>155</v>
      </c>
      <c r="B152" s="65" t="s">
        <v>177</v>
      </c>
      <c r="C152" s="64" t="s">
        <v>178</v>
      </c>
      <c r="D152" s="66">
        <v>4000</v>
      </c>
      <c r="E152" s="66">
        <v>-1500</v>
      </c>
      <c r="F152" s="66">
        <v>2500</v>
      </c>
      <c r="G152" s="67">
        <v>0.625</v>
      </c>
    </row>
    <row r="153" spans="1:7" ht="30" x14ac:dyDescent="0.25">
      <c r="A153" s="68"/>
      <c r="B153" s="8"/>
      <c r="C153" s="7" t="s">
        <v>123</v>
      </c>
      <c r="D153" s="69">
        <v>4000</v>
      </c>
      <c r="E153" s="70">
        <v>-1500</v>
      </c>
      <c r="F153" s="70">
        <v>2500</v>
      </c>
      <c r="G153" s="71">
        <v>0.625</v>
      </c>
    </row>
    <row r="154" spans="1:7" x14ac:dyDescent="0.25">
      <c r="A154" s="7" t="s">
        <v>155</v>
      </c>
      <c r="B154" s="8">
        <v>3</v>
      </c>
      <c r="C154" s="7" t="s">
        <v>12</v>
      </c>
      <c r="D154" s="69">
        <v>4000</v>
      </c>
      <c r="E154" s="70">
        <v>-1500</v>
      </c>
      <c r="F154" s="70">
        <v>2500</v>
      </c>
      <c r="G154" s="71">
        <v>0.625</v>
      </c>
    </row>
    <row r="155" spans="1:7" x14ac:dyDescent="0.25">
      <c r="A155" s="7" t="s">
        <v>155</v>
      </c>
      <c r="B155" s="8">
        <v>32</v>
      </c>
      <c r="C155" s="7" t="s">
        <v>51</v>
      </c>
      <c r="D155" s="69">
        <v>4000</v>
      </c>
      <c r="E155" s="70">
        <v>-1500</v>
      </c>
      <c r="F155" s="70">
        <v>2500</v>
      </c>
      <c r="G155" s="71">
        <v>0.625</v>
      </c>
    </row>
    <row r="156" spans="1:7" ht="66" customHeight="1" x14ac:dyDescent="0.25">
      <c r="A156" s="64" t="s">
        <v>155</v>
      </c>
      <c r="B156" s="65" t="s">
        <v>179</v>
      </c>
      <c r="C156" s="64" t="s">
        <v>180</v>
      </c>
      <c r="D156" s="66">
        <v>8000</v>
      </c>
      <c r="E156" s="66">
        <v>-5000</v>
      </c>
      <c r="F156" s="66">
        <v>3000</v>
      </c>
      <c r="G156" s="67">
        <v>0.375</v>
      </c>
    </row>
    <row r="157" spans="1:7" ht="30" x14ac:dyDescent="0.25">
      <c r="A157" s="68"/>
      <c r="B157" s="8"/>
      <c r="C157" s="7" t="s">
        <v>123</v>
      </c>
      <c r="D157" s="69">
        <v>8000</v>
      </c>
      <c r="E157" s="70">
        <v>-5000</v>
      </c>
      <c r="F157" s="70">
        <v>3000</v>
      </c>
      <c r="G157" s="71">
        <v>0.375</v>
      </c>
    </row>
    <row r="158" spans="1:7" x14ac:dyDescent="0.25">
      <c r="A158" s="7" t="s">
        <v>155</v>
      </c>
      <c r="B158" s="8">
        <v>3</v>
      </c>
      <c r="C158" s="7" t="s">
        <v>12</v>
      </c>
      <c r="D158" s="69">
        <v>8000</v>
      </c>
      <c r="E158" s="70">
        <v>-5000</v>
      </c>
      <c r="F158" s="70">
        <v>3000</v>
      </c>
      <c r="G158" s="71">
        <v>0.375</v>
      </c>
    </row>
    <row r="159" spans="1:7" x14ac:dyDescent="0.25">
      <c r="A159" s="7" t="s">
        <v>155</v>
      </c>
      <c r="B159" s="8">
        <v>32</v>
      </c>
      <c r="C159" s="7" t="s">
        <v>51</v>
      </c>
      <c r="D159" s="69">
        <v>8000</v>
      </c>
      <c r="E159" s="70">
        <v>-5000</v>
      </c>
      <c r="F159" s="70">
        <v>3000</v>
      </c>
      <c r="G159" s="71">
        <v>0.375</v>
      </c>
    </row>
    <row r="160" spans="1:7" ht="49.5" customHeight="1" x14ac:dyDescent="0.25">
      <c r="A160" s="64" t="s">
        <v>181</v>
      </c>
      <c r="B160" s="65" t="s">
        <v>182</v>
      </c>
      <c r="C160" s="64" t="s">
        <v>183</v>
      </c>
      <c r="D160" s="66">
        <v>5000</v>
      </c>
      <c r="E160" s="66">
        <v>-5000</v>
      </c>
      <c r="F160" s="66">
        <v>0</v>
      </c>
      <c r="G160" s="67">
        <v>0</v>
      </c>
    </row>
    <row r="161" spans="1:7" ht="30" x14ac:dyDescent="0.25">
      <c r="A161" s="68"/>
      <c r="B161" s="8"/>
      <c r="C161" s="7" t="s">
        <v>123</v>
      </c>
      <c r="D161" s="69">
        <v>5000</v>
      </c>
      <c r="E161" s="70">
        <v>-5000</v>
      </c>
      <c r="F161" s="70">
        <v>0</v>
      </c>
      <c r="G161" s="71">
        <v>0</v>
      </c>
    </row>
    <row r="162" spans="1:7" x14ac:dyDescent="0.25">
      <c r="A162" s="7">
        <v>11.31</v>
      </c>
      <c r="B162" s="8">
        <v>3</v>
      </c>
      <c r="C162" s="7" t="s">
        <v>12</v>
      </c>
      <c r="D162" s="69">
        <v>5000</v>
      </c>
      <c r="E162" s="70">
        <v>-5000</v>
      </c>
      <c r="F162" s="70">
        <v>0</v>
      </c>
      <c r="G162" s="71">
        <v>0</v>
      </c>
    </row>
    <row r="163" spans="1:7" x14ac:dyDescent="0.25">
      <c r="A163" s="7">
        <v>11.31</v>
      </c>
      <c r="B163" s="8">
        <v>32</v>
      </c>
      <c r="C163" s="7" t="s">
        <v>51</v>
      </c>
      <c r="D163" s="69">
        <v>5000</v>
      </c>
      <c r="E163" s="70">
        <v>-5000</v>
      </c>
      <c r="F163" s="70">
        <v>0</v>
      </c>
      <c r="G163" s="71">
        <v>0</v>
      </c>
    </row>
    <row r="164" spans="1:7" ht="49.5" customHeight="1" x14ac:dyDescent="0.25">
      <c r="A164" s="64">
        <v>11.31</v>
      </c>
      <c r="B164" s="65" t="s">
        <v>184</v>
      </c>
      <c r="C164" s="64" t="s">
        <v>185</v>
      </c>
      <c r="D164" s="66">
        <v>1000</v>
      </c>
      <c r="E164" s="66">
        <v>-1000</v>
      </c>
      <c r="F164" s="66">
        <v>0</v>
      </c>
      <c r="G164" s="67">
        <v>0</v>
      </c>
    </row>
    <row r="165" spans="1:7" ht="30" x14ac:dyDescent="0.25">
      <c r="A165" s="7"/>
      <c r="B165" s="8"/>
      <c r="C165" s="7" t="s">
        <v>123</v>
      </c>
      <c r="D165" s="69">
        <v>1000</v>
      </c>
      <c r="E165" s="70">
        <v>-1000</v>
      </c>
      <c r="F165" s="70">
        <v>0</v>
      </c>
      <c r="G165" s="71">
        <v>0</v>
      </c>
    </row>
    <row r="166" spans="1:7" x14ac:dyDescent="0.25">
      <c r="A166" s="7">
        <v>11.31</v>
      </c>
      <c r="B166" s="8">
        <v>3</v>
      </c>
      <c r="C166" s="7" t="s">
        <v>12</v>
      </c>
      <c r="D166" s="69">
        <v>1000</v>
      </c>
      <c r="E166" s="70">
        <v>-1000</v>
      </c>
      <c r="F166" s="70">
        <v>0</v>
      </c>
      <c r="G166" s="71">
        <v>0</v>
      </c>
    </row>
    <row r="167" spans="1:7" x14ac:dyDescent="0.25">
      <c r="A167" s="7">
        <v>11.31</v>
      </c>
      <c r="B167" s="8">
        <v>38</v>
      </c>
      <c r="C167" s="7" t="s">
        <v>57</v>
      </c>
      <c r="D167" s="69">
        <v>1000</v>
      </c>
      <c r="E167" s="70">
        <v>-1000</v>
      </c>
      <c r="F167" s="70">
        <v>0</v>
      </c>
      <c r="G167" s="71">
        <v>0</v>
      </c>
    </row>
    <row r="168" spans="1:7" x14ac:dyDescent="0.25">
      <c r="A168" s="64">
        <v>31</v>
      </c>
      <c r="B168" s="65" t="s">
        <v>186</v>
      </c>
      <c r="C168" s="64" t="s">
        <v>187</v>
      </c>
      <c r="D168" s="66">
        <v>5000</v>
      </c>
      <c r="E168" s="66">
        <v>0</v>
      </c>
      <c r="F168" s="66">
        <v>5000</v>
      </c>
      <c r="G168" s="67">
        <v>1</v>
      </c>
    </row>
    <row r="169" spans="1:7" ht="30" x14ac:dyDescent="0.25">
      <c r="A169" s="68"/>
      <c r="B169" s="8"/>
      <c r="C169" s="7" t="s">
        <v>123</v>
      </c>
      <c r="D169" s="69">
        <v>5000</v>
      </c>
      <c r="E169" s="70">
        <v>0</v>
      </c>
      <c r="F169" s="70">
        <v>5000</v>
      </c>
      <c r="G169" s="71">
        <v>1</v>
      </c>
    </row>
    <row r="170" spans="1:7" x14ac:dyDescent="0.25">
      <c r="A170" s="7">
        <v>31</v>
      </c>
      <c r="B170" s="8">
        <v>3</v>
      </c>
      <c r="C170" s="7" t="s">
        <v>12</v>
      </c>
      <c r="D170" s="69">
        <v>5000</v>
      </c>
      <c r="E170" s="70">
        <v>0</v>
      </c>
      <c r="F170" s="70">
        <v>5000</v>
      </c>
      <c r="G170" s="71">
        <v>1</v>
      </c>
    </row>
    <row r="171" spans="1:7" x14ac:dyDescent="0.25">
      <c r="A171" s="7">
        <v>31</v>
      </c>
      <c r="B171" s="8">
        <v>32</v>
      </c>
      <c r="C171" s="7" t="s">
        <v>51</v>
      </c>
      <c r="D171" s="69">
        <v>5000</v>
      </c>
      <c r="E171" s="70">
        <v>0</v>
      </c>
      <c r="F171" s="70">
        <v>5000</v>
      </c>
      <c r="G171" s="71">
        <v>1</v>
      </c>
    </row>
    <row r="172" spans="1:7" ht="35.25" customHeight="1" x14ac:dyDescent="0.25">
      <c r="A172" s="64">
        <v>31</v>
      </c>
      <c r="B172" s="65" t="s">
        <v>188</v>
      </c>
      <c r="C172" s="64" t="s">
        <v>189</v>
      </c>
      <c r="D172" s="66">
        <v>5000</v>
      </c>
      <c r="E172" s="66">
        <v>-3375</v>
      </c>
      <c r="F172" s="66">
        <v>1625</v>
      </c>
      <c r="G172" s="67">
        <v>0.32500000000000001</v>
      </c>
    </row>
    <row r="173" spans="1:7" ht="30" x14ac:dyDescent="0.25">
      <c r="A173" s="68"/>
      <c r="B173" s="8"/>
      <c r="C173" s="7" t="s">
        <v>123</v>
      </c>
      <c r="D173" s="69">
        <v>5000</v>
      </c>
      <c r="E173" s="70">
        <v>-3375</v>
      </c>
      <c r="F173" s="70">
        <v>1625</v>
      </c>
      <c r="G173" s="71">
        <v>0.32500000000000001</v>
      </c>
    </row>
    <row r="174" spans="1:7" x14ac:dyDescent="0.25">
      <c r="A174" s="7">
        <v>31</v>
      </c>
      <c r="B174" s="8">
        <v>3</v>
      </c>
      <c r="C174" s="7" t="s">
        <v>12</v>
      </c>
      <c r="D174" s="69">
        <v>5000</v>
      </c>
      <c r="E174" s="70">
        <v>-3375</v>
      </c>
      <c r="F174" s="70">
        <v>1625</v>
      </c>
      <c r="G174" s="71">
        <v>0.32500000000000001</v>
      </c>
    </row>
    <row r="175" spans="1:7" x14ac:dyDescent="0.25">
      <c r="A175" s="7">
        <v>31</v>
      </c>
      <c r="B175" s="8">
        <v>32</v>
      </c>
      <c r="C175" s="7" t="s">
        <v>51</v>
      </c>
      <c r="D175" s="69">
        <v>5000</v>
      </c>
      <c r="E175" s="70">
        <v>-3375</v>
      </c>
      <c r="F175" s="70">
        <v>1625</v>
      </c>
      <c r="G175" s="71">
        <v>0.32500000000000001</v>
      </c>
    </row>
    <row r="176" spans="1:7" ht="45" x14ac:dyDescent="0.25">
      <c r="A176" s="64">
        <v>31</v>
      </c>
      <c r="B176" s="65" t="s">
        <v>190</v>
      </c>
      <c r="C176" s="64" t="s">
        <v>191</v>
      </c>
      <c r="D176" s="66">
        <v>20000</v>
      </c>
      <c r="E176" s="66">
        <v>17000</v>
      </c>
      <c r="F176" s="66">
        <v>37000</v>
      </c>
      <c r="G176" s="67">
        <v>1.85</v>
      </c>
    </row>
    <row r="177" spans="1:7" ht="30" x14ac:dyDescent="0.25">
      <c r="A177" s="68"/>
      <c r="B177" s="8"/>
      <c r="C177" s="7" t="s">
        <v>123</v>
      </c>
      <c r="D177" s="69">
        <v>20000</v>
      </c>
      <c r="E177" s="70">
        <v>17000</v>
      </c>
      <c r="F177" s="70">
        <v>37000</v>
      </c>
      <c r="G177" s="71">
        <v>1.85</v>
      </c>
    </row>
    <row r="178" spans="1:7" x14ac:dyDescent="0.25">
      <c r="A178" s="7">
        <v>31</v>
      </c>
      <c r="B178" s="8">
        <v>3</v>
      </c>
      <c r="C178" s="7" t="s">
        <v>12</v>
      </c>
      <c r="D178" s="69">
        <v>20000</v>
      </c>
      <c r="E178" s="70">
        <v>17000</v>
      </c>
      <c r="F178" s="70">
        <v>37000</v>
      </c>
      <c r="G178" s="71">
        <v>1.85</v>
      </c>
    </row>
    <row r="179" spans="1:7" x14ac:dyDescent="0.25">
      <c r="A179" s="7">
        <v>31</v>
      </c>
      <c r="B179" s="8">
        <v>32</v>
      </c>
      <c r="C179" s="7" t="s">
        <v>51</v>
      </c>
      <c r="D179" s="69">
        <v>20000</v>
      </c>
      <c r="E179" s="70">
        <v>17000</v>
      </c>
      <c r="F179" s="70">
        <v>37000</v>
      </c>
      <c r="G179" s="71">
        <v>1.85</v>
      </c>
    </row>
    <row r="180" spans="1:7" ht="34.5" customHeight="1" x14ac:dyDescent="0.25">
      <c r="A180" s="64">
        <v>31</v>
      </c>
      <c r="B180" s="65" t="s">
        <v>192</v>
      </c>
      <c r="C180" s="64" t="s">
        <v>193</v>
      </c>
      <c r="D180" s="66">
        <v>3000</v>
      </c>
      <c r="E180" s="66">
        <v>0</v>
      </c>
      <c r="F180" s="66">
        <v>3000</v>
      </c>
      <c r="G180" s="67">
        <v>1</v>
      </c>
    </row>
    <row r="181" spans="1:7" ht="30" x14ac:dyDescent="0.25">
      <c r="A181" s="7"/>
      <c r="B181" s="8"/>
      <c r="C181" s="7" t="s">
        <v>123</v>
      </c>
      <c r="D181" s="69">
        <v>3000</v>
      </c>
      <c r="E181" s="70">
        <v>0</v>
      </c>
      <c r="F181" s="70">
        <v>3000</v>
      </c>
      <c r="G181" s="71">
        <v>1</v>
      </c>
    </row>
    <row r="182" spans="1:7" x14ac:dyDescent="0.25">
      <c r="A182" s="7">
        <v>31</v>
      </c>
      <c r="B182" s="8">
        <v>3</v>
      </c>
      <c r="C182" s="7" t="s">
        <v>12</v>
      </c>
      <c r="D182" s="69">
        <v>3000</v>
      </c>
      <c r="E182" s="70">
        <v>0</v>
      </c>
      <c r="F182" s="70">
        <v>3000</v>
      </c>
      <c r="G182" s="71">
        <v>1</v>
      </c>
    </row>
    <row r="183" spans="1:7" x14ac:dyDescent="0.25">
      <c r="A183" s="7">
        <v>31</v>
      </c>
      <c r="B183" s="8">
        <v>32</v>
      </c>
      <c r="C183" s="7" t="s">
        <v>51</v>
      </c>
      <c r="D183" s="69">
        <v>3000</v>
      </c>
      <c r="E183" s="70">
        <v>0</v>
      </c>
      <c r="F183" s="70">
        <v>3000</v>
      </c>
      <c r="G183" s="71">
        <v>1</v>
      </c>
    </row>
    <row r="184" spans="1:7" ht="28.5" x14ac:dyDescent="0.25">
      <c r="A184" s="5">
        <v>11.31</v>
      </c>
      <c r="B184" s="61" t="s">
        <v>194</v>
      </c>
      <c r="C184" s="5" t="s">
        <v>195</v>
      </c>
      <c r="D184" s="62">
        <v>22000</v>
      </c>
      <c r="E184" s="76">
        <v>13000</v>
      </c>
      <c r="F184" s="13">
        <v>35000</v>
      </c>
      <c r="G184" s="63">
        <v>1.5909090909090908</v>
      </c>
    </row>
    <row r="185" spans="1:7" ht="33" customHeight="1" x14ac:dyDescent="0.25">
      <c r="A185" s="64">
        <v>11.31</v>
      </c>
      <c r="B185" s="65" t="s">
        <v>196</v>
      </c>
      <c r="C185" s="64" t="s">
        <v>197</v>
      </c>
      <c r="D185" s="66">
        <v>20000</v>
      </c>
      <c r="E185" s="66">
        <v>10000</v>
      </c>
      <c r="F185" s="66">
        <v>30000</v>
      </c>
      <c r="G185" s="67">
        <v>1.5</v>
      </c>
    </row>
    <row r="186" spans="1:7" ht="30" x14ac:dyDescent="0.25">
      <c r="A186" s="68"/>
      <c r="B186" s="8"/>
      <c r="C186" s="7" t="s">
        <v>139</v>
      </c>
      <c r="D186" s="69">
        <v>20000</v>
      </c>
      <c r="E186" s="70">
        <v>10000</v>
      </c>
      <c r="F186" s="70">
        <v>30000</v>
      </c>
      <c r="G186" s="71">
        <v>1.5</v>
      </c>
    </row>
    <row r="187" spans="1:7" x14ac:dyDescent="0.25">
      <c r="A187" s="7">
        <v>11.31</v>
      </c>
      <c r="B187" s="8">
        <v>3</v>
      </c>
      <c r="C187" s="7" t="s">
        <v>12</v>
      </c>
      <c r="D187" s="69">
        <v>20000</v>
      </c>
      <c r="E187" s="70">
        <v>10000</v>
      </c>
      <c r="F187" s="70">
        <v>30000</v>
      </c>
      <c r="G187" s="71">
        <v>1.5</v>
      </c>
    </row>
    <row r="188" spans="1:7" x14ac:dyDescent="0.25">
      <c r="A188" s="7">
        <v>11.31</v>
      </c>
      <c r="B188" s="8">
        <v>35</v>
      </c>
      <c r="C188" s="7" t="s">
        <v>55</v>
      </c>
      <c r="D188" s="69">
        <v>20000</v>
      </c>
      <c r="E188" s="70">
        <v>10000</v>
      </c>
      <c r="F188" s="70">
        <v>30000</v>
      </c>
      <c r="G188" s="71">
        <v>1.5</v>
      </c>
    </row>
    <row r="189" spans="1:7" ht="19.5" customHeight="1" x14ac:dyDescent="0.25">
      <c r="A189" s="64">
        <v>11.31</v>
      </c>
      <c r="B189" s="65" t="s">
        <v>198</v>
      </c>
      <c r="C189" s="64" t="s">
        <v>199</v>
      </c>
      <c r="D189" s="66">
        <v>2000</v>
      </c>
      <c r="E189" s="66">
        <v>3000</v>
      </c>
      <c r="F189" s="66">
        <v>5000</v>
      </c>
      <c r="G189" s="67">
        <v>2.5</v>
      </c>
    </row>
    <row r="190" spans="1:7" ht="30" x14ac:dyDescent="0.25">
      <c r="A190" s="68"/>
      <c r="B190" s="8"/>
      <c r="C190" s="7" t="s">
        <v>139</v>
      </c>
      <c r="D190" s="69">
        <v>2000</v>
      </c>
      <c r="E190" s="70">
        <v>3000</v>
      </c>
      <c r="F190" s="70">
        <v>5000</v>
      </c>
      <c r="G190" s="71">
        <v>2.5</v>
      </c>
    </row>
    <row r="191" spans="1:7" x14ac:dyDescent="0.25">
      <c r="A191" s="7">
        <v>11.31</v>
      </c>
      <c r="B191" s="8">
        <v>3</v>
      </c>
      <c r="C191" s="7" t="s">
        <v>12</v>
      </c>
      <c r="D191" s="69">
        <v>2000</v>
      </c>
      <c r="E191" s="70">
        <v>3000</v>
      </c>
      <c r="F191" s="70">
        <v>5000</v>
      </c>
      <c r="G191" s="71">
        <v>2.5</v>
      </c>
    </row>
    <row r="192" spans="1:7" x14ac:dyDescent="0.25">
      <c r="A192" s="7">
        <v>11.31</v>
      </c>
      <c r="B192" s="8">
        <v>35</v>
      </c>
      <c r="C192" s="7" t="s">
        <v>55</v>
      </c>
      <c r="D192" s="69">
        <v>2000</v>
      </c>
      <c r="E192" s="70">
        <v>3000</v>
      </c>
      <c r="F192" s="70">
        <v>5000</v>
      </c>
      <c r="G192" s="71">
        <v>2.5</v>
      </c>
    </row>
    <row r="193" spans="1:7" ht="46.5" customHeight="1" x14ac:dyDescent="0.25">
      <c r="A193" s="5" t="s">
        <v>325</v>
      </c>
      <c r="B193" s="61" t="s">
        <v>200</v>
      </c>
      <c r="C193" s="5" t="s">
        <v>201</v>
      </c>
      <c r="D193" s="13">
        <v>1790368.07</v>
      </c>
      <c r="E193" s="76">
        <v>3058.9200000001583</v>
      </c>
      <c r="F193" s="13">
        <v>1793426.9900000002</v>
      </c>
      <c r="G193" s="63">
        <v>1.0017085425344969</v>
      </c>
    </row>
    <row r="194" spans="1:7" ht="64.5" customHeight="1" x14ac:dyDescent="0.25">
      <c r="A194" s="64">
        <v>11.51</v>
      </c>
      <c r="B194" s="65" t="s">
        <v>202</v>
      </c>
      <c r="C194" s="64" t="s">
        <v>367</v>
      </c>
      <c r="D194" s="66">
        <v>255470.57</v>
      </c>
      <c r="E194" s="66">
        <v>-3393.679999999993</v>
      </c>
      <c r="F194" s="66">
        <v>252076.89</v>
      </c>
      <c r="G194" s="67">
        <v>0.98671596497396941</v>
      </c>
    </row>
    <row r="195" spans="1:7" ht="30" x14ac:dyDescent="0.25">
      <c r="A195" s="68"/>
      <c r="B195" s="8"/>
      <c r="C195" s="7" t="s">
        <v>123</v>
      </c>
      <c r="D195" s="69">
        <v>255470.57</v>
      </c>
      <c r="E195" s="70">
        <v>-3393.679999999993</v>
      </c>
      <c r="F195" s="70">
        <v>252076.89</v>
      </c>
      <c r="G195" s="71">
        <v>0.98671596497396941</v>
      </c>
    </row>
    <row r="196" spans="1:7" x14ac:dyDescent="0.25">
      <c r="A196" s="7">
        <v>11.51</v>
      </c>
      <c r="B196" s="8">
        <v>4</v>
      </c>
      <c r="C196" s="7" t="s">
        <v>13</v>
      </c>
      <c r="D196" s="69">
        <v>255470.57</v>
      </c>
      <c r="E196" s="70">
        <v>-3393.679999999993</v>
      </c>
      <c r="F196" s="70">
        <v>252076.89</v>
      </c>
      <c r="G196" s="71">
        <v>0.98671596497396941</v>
      </c>
    </row>
    <row r="197" spans="1:7" ht="30" x14ac:dyDescent="0.25">
      <c r="A197" s="7">
        <v>11.51</v>
      </c>
      <c r="B197" s="8">
        <v>42</v>
      </c>
      <c r="C197" s="7" t="s">
        <v>59</v>
      </c>
      <c r="D197" s="69">
        <v>255470.57</v>
      </c>
      <c r="E197" s="70">
        <v>-3393.679999999993</v>
      </c>
      <c r="F197" s="70">
        <v>252076.89</v>
      </c>
      <c r="G197" s="71">
        <v>0.98671596497396941</v>
      </c>
    </row>
    <row r="198" spans="1:7" ht="53.25" customHeight="1" x14ac:dyDescent="0.25">
      <c r="A198" s="64">
        <v>11.43</v>
      </c>
      <c r="B198" s="65" t="s">
        <v>203</v>
      </c>
      <c r="C198" s="64" t="s">
        <v>204</v>
      </c>
      <c r="D198" s="66">
        <v>25000</v>
      </c>
      <c r="E198" s="66">
        <v>15138.5</v>
      </c>
      <c r="F198" s="66">
        <v>40138.5</v>
      </c>
      <c r="G198" s="67">
        <v>1.60554</v>
      </c>
    </row>
    <row r="199" spans="1:7" ht="30" x14ac:dyDescent="0.25">
      <c r="A199" s="68"/>
      <c r="B199" s="8"/>
      <c r="C199" s="7" t="s">
        <v>123</v>
      </c>
      <c r="D199" s="69">
        <v>25000</v>
      </c>
      <c r="E199" s="70">
        <v>15138.5</v>
      </c>
      <c r="F199" s="70">
        <v>40138.5</v>
      </c>
      <c r="G199" s="71">
        <v>1.60554</v>
      </c>
    </row>
    <row r="200" spans="1:7" x14ac:dyDescent="0.25">
      <c r="A200" s="7">
        <v>11.43</v>
      </c>
      <c r="B200" s="8">
        <v>4</v>
      </c>
      <c r="C200" s="7" t="s">
        <v>13</v>
      </c>
      <c r="D200" s="69">
        <v>25000</v>
      </c>
      <c r="E200" s="70">
        <v>15138.5</v>
      </c>
      <c r="F200" s="70">
        <v>40138.5</v>
      </c>
      <c r="G200" s="71">
        <v>1.60554</v>
      </c>
    </row>
    <row r="201" spans="1:7" x14ac:dyDescent="0.25">
      <c r="A201" s="7">
        <v>11.43</v>
      </c>
      <c r="B201" s="8">
        <v>42</v>
      </c>
      <c r="C201" s="7" t="s">
        <v>13</v>
      </c>
      <c r="D201" s="69">
        <v>25000</v>
      </c>
      <c r="E201" s="70">
        <v>15138.5</v>
      </c>
      <c r="F201" s="70">
        <v>40138.5</v>
      </c>
      <c r="G201" s="71">
        <v>1.60554</v>
      </c>
    </row>
    <row r="202" spans="1:7" ht="34.5" customHeight="1" x14ac:dyDescent="0.25">
      <c r="A202" s="64">
        <v>11</v>
      </c>
      <c r="B202" s="65" t="s">
        <v>205</v>
      </c>
      <c r="C202" s="64" t="s">
        <v>206</v>
      </c>
      <c r="D202" s="66">
        <v>1000</v>
      </c>
      <c r="E202" s="66">
        <v>-1000</v>
      </c>
      <c r="F202" s="66">
        <v>0</v>
      </c>
      <c r="G202" s="67">
        <v>0</v>
      </c>
    </row>
    <row r="203" spans="1:7" ht="30" x14ac:dyDescent="0.25">
      <c r="A203" s="68"/>
      <c r="B203" s="77"/>
      <c r="C203" s="7" t="s">
        <v>123</v>
      </c>
      <c r="D203" s="69">
        <v>1000</v>
      </c>
      <c r="E203" s="70">
        <v>-1000</v>
      </c>
      <c r="F203" s="70">
        <v>0</v>
      </c>
      <c r="G203" s="71">
        <v>0</v>
      </c>
    </row>
    <row r="204" spans="1:7" x14ac:dyDescent="0.25">
      <c r="A204" s="7">
        <v>11</v>
      </c>
      <c r="B204" s="8">
        <v>4</v>
      </c>
      <c r="C204" s="7" t="s">
        <v>13</v>
      </c>
      <c r="D204" s="69">
        <v>1000</v>
      </c>
      <c r="E204" s="70">
        <v>-1000</v>
      </c>
      <c r="F204" s="70">
        <v>0</v>
      </c>
      <c r="G204" s="71">
        <v>0</v>
      </c>
    </row>
    <row r="205" spans="1:7" ht="30" x14ac:dyDescent="0.25">
      <c r="A205" s="7">
        <v>11</v>
      </c>
      <c r="B205" s="8">
        <v>42</v>
      </c>
      <c r="C205" s="7" t="s">
        <v>59</v>
      </c>
      <c r="D205" s="69">
        <v>1000</v>
      </c>
      <c r="E205" s="70">
        <v>-1000</v>
      </c>
      <c r="F205" s="70">
        <v>0</v>
      </c>
      <c r="G205" s="71">
        <v>0</v>
      </c>
    </row>
    <row r="206" spans="1:7" ht="30" x14ac:dyDescent="0.25">
      <c r="A206" s="64">
        <v>11</v>
      </c>
      <c r="B206" s="65" t="s">
        <v>207</v>
      </c>
      <c r="C206" s="64" t="s">
        <v>208</v>
      </c>
      <c r="D206" s="66">
        <v>10000</v>
      </c>
      <c r="E206" s="66">
        <v>8000</v>
      </c>
      <c r="F206" s="66">
        <v>18000</v>
      </c>
      <c r="G206" s="67">
        <v>1.8</v>
      </c>
    </row>
    <row r="207" spans="1:7" ht="30" x14ac:dyDescent="0.25">
      <c r="A207" s="68"/>
      <c r="B207" s="8"/>
      <c r="C207" s="7" t="s">
        <v>123</v>
      </c>
      <c r="D207" s="69">
        <v>10000</v>
      </c>
      <c r="E207" s="70">
        <v>8000</v>
      </c>
      <c r="F207" s="70">
        <v>18000</v>
      </c>
      <c r="G207" s="71">
        <v>1.8</v>
      </c>
    </row>
    <row r="208" spans="1:7" x14ac:dyDescent="0.25">
      <c r="A208" s="7">
        <v>11</v>
      </c>
      <c r="B208" s="8">
        <v>4</v>
      </c>
      <c r="C208" s="7" t="s">
        <v>13</v>
      </c>
      <c r="D208" s="69">
        <v>10000</v>
      </c>
      <c r="E208" s="70">
        <v>8000</v>
      </c>
      <c r="F208" s="70">
        <v>18000</v>
      </c>
      <c r="G208" s="71">
        <v>1.8</v>
      </c>
    </row>
    <row r="209" spans="1:7" ht="30" x14ac:dyDescent="0.25">
      <c r="A209" s="7">
        <v>11</v>
      </c>
      <c r="B209" s="8">
        <v>42</v>
      </c>
      <c r="C209" s="7" t="s">
        <v>59</v>
      </c>
      <c r="D209" s="69">
        <v>10000</v>
      </c>
      <c r="E209" s="70">
        <v>8000</v>
      </c>
      <c r="F209" s="70">
        <v>18000</v>
      </c>
      <c r="G209" s="71">
        <v>1.8</v>
      </c>
    </row>
    <row r="210" spans="1:7" ht="45" x14ac:dyDescent="0.25">
      <c r="A210" s="64">
        <v>11</v>
      </c>
      <c r="B210" s="65" t="s">
        <v>209</v>
      </c>
      <c r="C210" s="64" t="s">
        <v>210</v>
      </c>
      <c r="D210" s="66">
        <v>2000</v>
      </c>
      <c r="E210" s="66">
        <v>-1226.25</v>
      </c>
      <c r="F210" s="66">
        <v>773.75</v>
      </c>
      <c r="G210" s="67">
        <v>0.38687500000000002</v>
      </c>
    </row>
    <row r="211" spans="1:7" ht="30" x14ac:dyDescent="0.25">
      <c r="A211" s="68"/>
      <c r="B211" s="8"/>
      <c r="C211" s="7" t="s">
        <v>123</v>
      </c>
      <c r="D211" s="69">
        <v>2000</v>
      </c>
      <c r="E211" s="70">
        <v>-1226.25</v>
      </c>
      <c r="F211" s="70">
        <v>773.75</v>
      </c>
      <c r="G211" s="71">
        <v>0.38687500000000002</v>
      </c>
    </row>
    <row r="212" spans="1:7" x14ac:dyDescent="0.25">
      <c r="A212" s="7">
        <v>11</v>
      </c>
      <c r="B212" s="8">
        <v>4</v>
      </c>
      <c r="C212" s="7" t="s">
        <v>13</v>
      </c>
      <c r="D212" s="69">
        <v>2000</v>
      </c>
      <c r="E212" s="70">
        <v>-1226.25</v>
      </c>
      <c r="F212" s="70">
        <v>773.75</v>
      </c>
      <c r="G212" s="71">
        <v>0.38687500000000002</v>
      </c>
    </row>
    <row r="213" spans="1:7" ht="30" x14ac:dyDescent="0.25">
      <c r="A213" s="7">
        <v>11</v>
      </c>
      <c r="B213" s="8">
        <v>42</v>
      </c>
      <c r="C213" s="7" t="s">
        <v>59</v>
      </c>
      <c r="D213" s="69">
        <v>2000</v>
      </c>
      <c r="E213" s="70">
        <v>-1226.25</v>
      </c>
      <c r="F213" s="70">
        <v>773.75</v>
      </c>
      <c r="G213" s="71">
        <v>0.38687500000000002</v>
      </c>
    </row>
    <row r="214" spans="1:7" ht="33" customHeight="1" x14ac:dyDescent="0.25">
      <c r="A214" s="64">
        <v>43.52</v>
      </c>
      <c r="B214" s="65" t="s">
        <v>211</v>
      </c>
      <c r="C214" s="64" t="s">
        <v>212</v>
      </c>
      <c r="D214" s="66">
        <v>7000</v>
      </c>
      <c r="E214" s="66">
        <v>-7000</v>
      </c>
      <c r="F214" s="66">
        <v>0</v>
      </c>
      <c r="G214" s="67">
        <v>0</v>
      </c>
    </row>
    <row r="215" spans="1:7" ht="30" x14ac:dyDescent="0.25">
      <c r="A215" s="68"/>
      <c r="B215" s="8"/>
      <c r="C215" s="7" t="s">
        <v>123</v>
      </c>
      <c r="D215" s="69">
        <v>7000</v>
      </c>
      <c r="E215" s="70">
        <v>-7000</v>
      </c>
      <c r="F215" s="70">
        <v>0</v>
      </c>
      <c r="G215" s="71">
        <v>0</v>
      </c>
    </row>
    <row r="216" spans="1:7" x14ac:dyDescent="0.25">
      <c r="A216" s="7">
        <v>43.52</v>
      </c>
      <c r="B216" s="8">
        <v>4</v>
      </c>
      <c r="C216" s="7" t="s">
        <v>13</v>
      </c>
      <c r="D216" s="69">
        <v>7000</v>
      </c>
      <c r="E216" s="70">
        <v>-7000</v>
      </c>
      <c r="F216" s="70">
        <v>0</v>
      </c>
      <c r="G216" s="71">
        <v>0</v>
      </c>
    </row>
    <row r="217" spans="1:7" ht="30" x14ac:dyDescent="0.25">
      <c r="A217" s="7">
        <v>43.52</v>
      </c>
      <c r="B217" s="8">
        <v>42</v>
      </c>
      <c r="C217" s="7" t="s">
        <v>59</v>
      </c>
      <c r="D217" s="69">
        <v>7000</v>
      </c>
      <c r="E217" s="70">
        <v>-7000</v>
      </c>
      <c r="F217" s="70">
        <v>0</v>
      </c>
      <c r="G217" s="71">
        <v>0</v>
      </c>
    </row>
    <row r="218" spans="1:7" ht="54" customHeight="1" x14ac:dyDescent="0.25">
      <c r="A218" s="64">
        <v>11</v>
      </c>
      <c r="B218" s="65" t="s">
        <v>213</v>
      </c>
      <c r="C218" s="64" t="s">
        <v>327</v>
      </c>
      <c r="D218" s="66">
        <v>1000</v>
      </c>
      <c r="E218" s="66">
        <v>-1000</v>
      </c>
      <c r="F218" s="66">
        <v>0</v>
      </c>
      <c r="G218" s="67">
        <v>0</v>
      </c>
    </row>
    <row r="219" spans="1:7" ht="30" x14ac:dyDescent="0.25">
      <c r="A219" s="68"/>
      <c r="B219" s="8"/>
      <c r="C219" s="7" t="s">
        <v>123</v>
      </c>
      <c r="D219" s="69">
        <v>1000</v>
      </c>
      <c r="E219" s="70">
        <v>-1000</v>
      </c>
      <c r="F219" s="70">
        <v>0</v>
      </c>
      <c r="G219" s="71">
        <v>0</v>
      </c>
    </row>
    <row r="220" spans="1:7" x14ac:dyDescent="0.25">
      <c r="A220" s="7">
        <v>11</v>
      </c>
      <c r="B220" s="8">
        <v>4</v>
      </c>
      <c r="C220" s="7" t="s">
        <v>13</v>
      </c>
      <c r="D220" s="69">
        <v>1000</v>
      </c>
      <c r="E220" s="70">
        <v>-1000</v>
      </c>
      <c r="F220" s="70">
        <v>0</v>
      </c>
      <c r="G220" s="71">
        <v>0</v>
      </c>
    </row>
    <row r="221" spans="1:7" ht="30" x14ac:dyDescent="0.25">
      <c r="A221" s="7">
        <v>11</v>
      </c>
      <c r="B221" s="8">
        <v>42</v>
      </c>
      <c r="C221" s="7" t="s">
        <v>59</v>
      </c>
      <c r="D221" s="69">
        <v>1000</v>
      </c>
      <c r="E221" s="70">
        <v>-1000</v>
      </c>
      <c r="F221" s="70">
        <v>0</v>
      </c>
      <c r="G221" s="71">
        <v>0</v>
      </c>
    </row>
    <row r="222" spans="1:7" ht="47.25" customHeight="1" x14ac:dyDescent="0.25">
      <c r="A222" s="64">
        <v>52</v>
      </c>
      <c r="B222" s="65" t="s">
        <v>214</v>
      </c>
      <c r="C222" s="64" t="s">
        <v>215</v>
      </c>
      <c r="D222" s="66">
        <v>5000</v>
      </c>
      <c r="E222" s="66">
        <v>14437.240000000002</v>
      </c>
      <c r="F222" s="66">
        <v>19437.240000000002</v>
      </c>
      <c r="G222" s="67">
        <v>3.8874480000000005</v>
      </c>
    </row>
    <row r="223" spans="1:7" ht="30" x14ac:dyDescent="0.25">
      <c r="A223" s="68"/>
      <c r="B223" s="8"/>
      <c r="C223" s="7" t="s">
        <v>123</v>
      </c>
      <c r="D223" s="69">
        <v>5000</v>
      </c>
      <c r="E223" s="70">
        <v>14437.240000000002</v>
      </c>
      <c r="F223" s="70">
        <v>19437.240000000002</v>
      </c>
      <c r="G223" s="71">
        <v>3.8874480000000005</v>
      </c>
    </row>
    <row r="224" spans="1:7" x14ac:dyDescent="0.25">
      <c r="A224" s="7">
        <v>52</v>
      </c>
      <c r="B224" s="8">
        <v>4</v>
      </c>
      <c r="C224" s="7" t="s">
        <v>13</v>
      </c>
      <c r="D224" s="69">
        <v>5000</v>
      </c>
      <c r="E224" s="70">
        <v>14437.240000000002</v>
      </c>
      <c r="F224" s="70">
        <v>19437.240000000002</v>
      </c>
      <c r="G224" s="71">
        <v>3.8874480000000005</v>
      </c>
    </row>
    <row r="225" spans="1:7" ht="30" x14ac:dyDescent="0.25">
      <c r="A225" s="7">
        <v>52</v>
      </c>
      <c r="B225" s="8">
        <v>42</v>
      </c>
      <c r="C225" s="7" t="s">
        <v>59</v>
      </c>
      <c r="D225" s="69">
        <v>5000</v>
      </c>
      <c r="E225" s="70">
        <v>14437.240000000002</v>
      </c>
      <c r="F225" s="70">
        <v>19437.240000000002</v>
      </c>
      <c r="G225" s="71">
        <v>3.8874480000000005</v>
      </c>
    </row>
    <row r="226" spans="1:7" ht="32.25" customHeight="1" x14ac:dyDescent="0.25">
      <c r="A226" s="64">
        <v>11.52</v>
      </c>
      <c r="B226" s="65" t="s">
        <v>216</v>
      </c>
      <c r="C226" s="64" t="s">
        <v>217</v>
      </c>
      <c r="D226" s="66">
        <v>10000</v>
      </c>
      <c r="E226" s="66">
        <v>70.1299999999992</v>
      </c>
      <c r="F226" s="66">
        <v>10070.129999999999</v>
      </c>
      <c r="G226" s="67">
        <v>1.0070129999999999</v>
      </c>
    </row>
    <row r="227" spans="1:7" ht="30" x14ac:dyDescent="0.25">
      <c r="A227" s="68"/>
      <c r="B227" s="8"/>
      <c r="C227" s="7" t="s">
        <v>123</v>
      </c>
      <c r="D227" s="69">
        <v>10000</v>
      </c>
      <c r="E227" s="70">
        <v>70.1299999999992</v>
      </c>
      <c r="F227" s="70">
        <v>10070.129999999999</v>
      </c>
      <c r="G227" s="71">
        <v>1.0070129999999999</v>
      </c>
    </row>
    <row r="228" spans="1:7" x14ac:dyDescent="0.25">
      <c r="A228" s="7">
        <v>11.52</v>
      </c>
      <c r="B228" s="8">
        <v>4</v>
      </c>
      <c r="C228" s="7" t="s">
        <v>13</v>
      </c>
      <c r="D228" s="69">
        <v>10000</v>
      </c>
      <c r="E228" s="70">
        <v>70.1299999999992</v>
      </c>
      <c r="F228" s="70">
        <v>10070.129999999999</v>
      </c>
      <c r="G228" s="71">
        <v>1.0070129999999999</v>
      </c>
    </row>
    <row r="229" spans="1:7" ht="30" x14ac:dyDescent="0.25">
      <c r="A229" s="7">
        <v>11.52</v>
      </c>
      <c r="B229" s="8">
        <v>42</v>
      </c>
      <c r="C229" s="7" t="s">
        <v>59</v>
      </c>
      <c r="D229" s="69">
        <v>10000</v>
      </c>
      <c r="E229" s="70">
        <v>70.1299999999992</v>
      </c>
      <c r="F229" s="70">
        <v>10070.129999999999</v>
      </c>
      <c r="G229" s="71">
        <v>1.0070129999999999</v>
      </c>
    </row>
    <row r="230" spans="1:7" ht="48" customHeight="1" x14ac:dyDescent="0.25">
      <c r="A230" s="64">
        <v>31.52</v>
      </c>
      <c r="B230" s="65" t="s">
        <v>218</v>
      </c>
      <c r="C230" s="64" t="s">
        <v>355</v>
      </c>
      <c r="D230" s="66">
        <v>5000</v>
      </c>
      <c r="E230" s="66">
        <v>10000</v>
      </c>
      <c r="F230" s="66">
        <v>15000</v>
      </c>
      <c r="G230" s="67">
        <v>3</v>
      </c>
    </row>
    <row r="231" spans="1:7" ht="30" x14ac:dyDescent="0.25">
      <c r="A231" s="68"/>
      <c r="B231" s="8"/>
      <c r="C231" s="7" t="s">
        <v>123</v>
      </c>
      <c r="D231" s="69">
        <v>5000</v>
      </c>
      <c r="E231" s="70">
        <v>10000</v>
      </c>
      <c r="F231" s="70">
        <v>15000</v>
      </c>
      <c r="G231" s="71">
        <v>3</v>
      </c>
    </row>
    <row r="232" spans="1:7" x14ac:dyDescent="0.25">
      <c r="A232" s="7">
        <v>31.52</v>
      </c>
      <c r="B232" s="8">
        <v>4</v>
      </c>
      <c r="C232" s="7" t="s">
        <v>13</v>
      </c>
      <c r="D232" s="69">
        <v>5000</v>
      </c>
      <c r="E232" s="70">
        <v>10000</v>
      </c>
      <c r="F232" s="70">
        <v>15000</v>
      </c>
      <c r="G232" s="71">
        <v>3</v>
      </c>
    </row>
    <row r="233" spans="1:7" ht="30" x14ac:dyDescent="0.25">
      <c r="A233" s="7">
        <v>31.52</v>
      </c>
      <c r="B233" s="8">
        <v>42</v>
      </c>
      <c r="C233" s="7" t="s">
        <v>59</v>
      </c>
      <c r="D233" s="69">
        <v>5000</v>
      </c>
      <c r="E233" s="70">
        <v>10000</v>
      </c>
      <c r="F233" s="70">
        <v>15000</v>
      </c>
      <c r="G233" s="71">
        <v>3</v>
      </c>
    </row>
    <row r="234" spans="1:7" ht="36.75" customHeight="1" x14ac:dyDescent="0.25">
      <c r="A234" s="64">
        <v>31.52</v>
      </c>
      <c r="B234" s="65" t="s">
        <v>219</v>
      </c>
      <c r="C234" s="64" t="s">
        <v>220</v>
      </c>
      <c r="D234" s="66">
        <v>15000</v>
      </c>
      <c r="E234" s="66">
        <v>-15000</v>
      </c>
      <c r="F234" s="66">
        <v>0</v>
      </c>
      <c r="G234" s="67">
        <v>0</v>
      </c>
    </row>
    <row r="235" spans="1:7" ht="30" x14ac:dyDescent="0.25">
      <c r="A235" s="68"/>
      <c r="B235" s="8"/>
      <c r="C235" s="7" t="s">
        <v>123</v>
      </c>
      <c r="D235" s="69">
        <v>15000</v>
      </c>
      <c r="E235" s="70">
        <v>-15000</v>
      </c>
      <c r="F235" s="70">
        <v>0</v>
      </c>
      <c r="G235" s="71">
        <v>0</v>
      </c>
    </row>
    <row r="236" spans="1:7" x14ac:dyDescent="0.25">
      <c r="A236" s="7">
        <v>31.52</v>
      </c>
      <c r="B236" s="8">
        <v>4</v>
      </c>
      <c r="C236" s="7" t="s">
        <v>13</v>
      </c>
      <c r="D236" s="69">
        <v>15000</v>
      </c>
      <c r="E236" s="70">
        <v>-15000</v>
      </c>
      <c r="F236" s="70">
        <v>0</v>
      </c>
      <c r="G236" s="71">
        <v>0</v>
      </c>
    </row>
    <row r="237" spans="1:7" ht="30" x14ac:dyDescent="0.25">
      <c r="A237" s="7">
        <v>31.52</v>
      </c>
      <c r="B237" s="8">
        <v>42</v>
      </c>
      <c r="C237" s="7" t="s">
        <v>59</v>
      </c>
      <c r="D237" s="69">
        <v>15000</v>
      </c>
      <c r="E237" s="70">
        <v>-15000</v>
      </c>
      <c r="F237" s="70">
        <v>0</v>
      </c>
      <c r="G237" s="71">
        <v>0</v>
      </c>
    </row>
    <row r="238" spans="1:7" ht="75.75" customHeight="1" x14ac:dyDescent="0.25">
      <c r="A238" s="64">
        <v>11.31</v>
      </c>
      <c r="B238" s="65" t="s">
        <v>221</v>
      </c>
      <c r="C238" s="64" t="s">
        <v>328</v>
      </c>
      <c r="D238" s="66">
        <v>1000</v>
      </c>
      <c r="E238" s="66">
        <v>-1000</v>
      </c>
      <c r="F238" s="66">
        <v>0</v>
      </c>
      <c r="G238" s="67">
        <v>0</v>
      </c>
    </row>
    <row r="239" spans="1:7" ht="30" x14ac:dyDescent="0.25">
      <c r="A239" s="68"/>
      <c r="B239" s="8"/>
      <c r="C239" s="7" t="s">
        <v>222</v>
      </c>
      <c r="D239" s="69">
        <v>1000</v>
      </c>
      <c r="E239" s="70">
        <v>-1000</v>
      </c>
      <c r="F239" s="70">
        <v>0</v>
      </c>
      <c r="G239" s="71">
        <v>0</v>
      </c>
    </row>
    <row r="240" spans="1:7" x14ac:dyDescent="0.25">
      <c r="A240" s="7">
        <v>11.31</v>
      </c>
      <c r="B240" s="8">
        <v>4</v>
      </c>
      <c r="C240" s="7" t="s">
        <v>13</v>
      </c>
      <c r="D240" s="69">
        <v>1000</v>
      </c>
      <c r="E240" s="70">
        <v>-1000</v>
      </c>
      <c r="F240" s="70">
        <v>0</v>
      </c>
      <c r="G240" s="71">
        <v>0</v>
      </c>
    </row>
    <row r="241" spans="1:7" ht="30" x14ac:dyDescent="0.25">
      <c r="A241" s="7">
        <v>11.31</v>
      </c>
      <c r="B241" s="8">
        <v>42</v>
      </c>
      <c r="C241" s="7" t="s">
        <v>59</v>
      </c>
      <c r="D241" s="69">
        <v>1000</v>
      </c>
      <c r="E241" s="70">
        <v>-1000</v>
      </c>
      <c r="F241" s="70">
        <v>0</v>
      </c>
      <c r="G241" s="71">
        <v>0</v>
      </c>
    </row>
    <row r="242" spans="1:7" ht="81.75" customHeight="1" x14ac:dyDescent="0.25">
      <c r="A242" s="64">
        <v>11</v>
      </c>
      <c r="B242" s="65" t="s">
        <v>223</v>
      </c>
      <c r="C242" s="64" t="s">
        <v>224</v>
      </c>
      <c r="D242" s="66">
        <v>800000</v>
      </c>
      <c r="E242" s="66">
        <v>182341.19999999995</v>
      </c>
      <c r="F242" s="66">
        <v>982341.2</v>
      </c>
      <c r="G242" s="67">
        <v>1.2279264999999999</v>
      </c>
    </row>
    <row r="243" spans="1:7" ht="30" x14ac:dyDescent="0.25">
      <c r="A243" s="68"/>
      <c r="B243" s="8"/>
      <c r="C243" s="7" t="s">
        <v>225</v>
      </c>
      <c r="D243" s="69">
        <v>800000</v>
      </c>
      <c r="E243" s="70">
        <v>182341.19999999995</v>
      </c>
      <c r="F243" s="70">
        <v>982341.2</v>
      </c>
      <c r="G243" s="71">
        <v>1.2279264999999999</v>
      </c>
    </row>
    <row r="244" spans="1:7" x14ac:dyDescent="0.25">
      <c r="A244" s="7">
        <v>11</v>
      </c>
      <c r="B244" s="8">
        <v>4</v>
      </c>
      <c r="C244" s="7" t="s">
        <v>13</v>
      </c>
      <c r="D244" s="69">
        <v>800000</v>
      </c>
      <c r="E244" s="70">
        <v>182341.19999999995</v>
      </c>
      <c r="F244" s="70">
        <v>982341.2</v>
      </c>
      <c r="G244" s="71">
        <v>1.2279264999999999</v>
      </c>
    </row>
    <row r="245" spans="1:7" ht="30" x14ac:dyDescent="0.25">
      <c r="A245" s="7">
        <v>11</v>
      </c>
      <c r="B245" s="8">
        <v>42</v>
      </c>
      <c r="C245" s="7" t="s">
        <v>59</v>
      </c>
      <c r="D245" s="69">
        <v>800000</v>
      </c>
      <c r="E245" s="70">
        <v>182341.19999999995</v>
      </c>
      <c r="F245" s="70">
        <v>982341.2</v>
      </c>
      <c r="G245" s="71">
        <v>1.2279264999999999</v>
      </c>
    </row>
    <row r="246" spans="1:7" ht="63.75" customHeight="1" x14ac:dyDescent="0.25">
      <c r="A246" s="64">
        <v>52.11</v>
      </c>
      <c r="B246" s="65" t="s">
        <v>226</v>
      </c>
      <c r="C246" s="64" t="s">
        <v>227</v>
      </c>
      <c r="D246" s="66">
        <v>200000</v>
      </c>
      <c r="E246" s="66">
        <v>-200000</v>
      </c>
      <c r="F246" s="66">
        <v>0</v>
      </c>
      <c r="G246" s="67">
        <v>0</v>
      </c>
    </row>
    <row r="247" spans="1:7" ht="30" x14ac:dyDescent="0.25">
      <c r="A247" s="7"/>
      <c r="B247" s="8"/>
      <c r="C247" s="7" t="s">
        <v>123</v>
      </c>
      <c r="D247" s="69">
        <v>200000</v>
      </c>
      <c r="E247" s="70">
        <v>-200000</v>
      </c>
      <c r="F247" s="70">
        <v>0</v>
      </c>
      <c r="G247" s="71">
        <v>0</v>
      </c>
    </row>
    <row r="248" spans="1:7" x14ac:dyDescent="0.25">
      <c r="A248" s="7">
        <v>52.11</v>
      </c>
      <c r="B248" s="8">
        <v>4</v>
      </c>
      <c r="C248" s="7" t="s">
        <v>228</v>
      </c>
      <c r="D248" s="69">
        <v>200000</v>
      </c>
      <c r="E248" s="70">
        <v>-200000</v>
      </c>
      <c r="F248" s="70">
        <v>0</v>
      </c>
      <c r="G248" s="71">
        <v>0</v>
      </c>
    </row>
    <row r="249" spans="1:7" ht="30" x14ac:dyDescent="0.25">
      <c r="A249" s="7">
        <v>52.11</v>
      </c>
      <c r="B249" s="8">
        <v>42</v>
      </c>
      <c r="C249" s="7" t="s">
        <v>59</v>
      </c>
      <c r="D249" s="69">
        <v>200000</v>
      </c>
      <c r="E249" s="70">
        <v>-200000</v>
      </c>
      <c r="F249" s="70">
        <v>0</v>
      </c>
      <c r="G249" s="71">
        <v>0</v>
      </c>
    </row>
    <row r="250" spans="1:7" ht="54" customHeight="1" x14ac:dyDescent="0.25">
      <c r="A250" s="64">
        <v>11</v>
      </c>
      <c r="B250" s="65" t="s">
        <v>229</v>
      </c>
      <c r="C250" s="64" t="s">
        <v>230</v>
      </c>
      <c r="D250" s="66">
        <v>100000</v>
      </c>
      <c r="E250" s="66">
        <v>20574.5</v>
      </c>
      <c r="F250" s="66">
        <v>120574.5</v>
      </c>
      <c r="G250" s="67">
        <v>1.2057450000000001</v>
      </c>
    </row>
    <row r="251" spans="1:7" ht="30" x14ac:dyDescent="0.25">
      <c r="A251" s="7"/>
      <c r="B251" s="8"/>
      <c r="C251" s="7" t="s">
        <v>123</v>
      </c>
      <c r="D251" s="69">
        <v>100000</v>
      </c>
      <c r="E251" s="70">
        <v>20574.5</v>
      </c>
      <c r="F251" s="70">
        <v>120574.5</v>
      </c>
      <c r="G251" s="71">
        <v>1.2057450000000001</v>
      </c>
    </row>
    <row r="252" spans="1:7" x14ac:dyDescent="0.25">
      <c r="A252" s="7">
        <v>11</v>
      </c>
      <c r="B252" s="8">
        <v>4</v>
      </c>
      <c r="C252" s="7" t="s">
        <v>13</v>
      </c>
      <c r="D252" s="69">
        <v>100000</v>
      </c>
      <c r="E252" s="70">
        <v>20574.5</v>
      </c>
      <c r="F252" s="70">
        <v>120574.5</v>
      </c>
      <c r="G252" s="71">
        <v>1.2057450000000001</v>
      </c>
    </row>
    <row r="253" spans="1:7" ht="30" x14ac:dyDescent="0.25">
      <c r="A253" s="7">
        <v>11</v>
      </c>
      <c r="B253" s="8">
        <v>42</v>
      </c>
      <c r="C253" s="7" t="s">
        <v>59</v>
      </c>
      <c r="D253" s="69">
        <v>100000</v>
      </c>
      <c r="E253" s="70">
        <v>20574.5</v>
      </c>
      <c r="F253" s="70">
        <v>120574.5</v>
      </c>
      <c r="G253" s="71">
        <v>1.2057450000000001</v>
      </c>
    </row>
    <row r="254" spans="1:7" ht="45" x14ac:dyDescent="0.25">
      <c r="A254" s="78">
        <v>11</v>
      </c>
      <c r="B254" s="79" t="s">
        <v>231</v>
      </c>
      <c r="C254" s="78" t="s">
        <v>232</v>
      </c>
      <c r="D254" s="66">
        <v>50000</v>
      </c>
      <c r="E254" s="66">
        <v>-50000</v>
      </c>
      <c r="F254" s="66">
        <v>0</v>
      </c>
      <c r="G254" s="67">
        <v>0</v>
      </c>
    </row>
    <row r="255" spans="1:7" ht="30" x14ac:dyDescent="0.25">
      <c r="A255" s="7"/>
      <c r="B255" s="8"/>
      <c r="C255" s="7" t="s">
        <v>130</v>
      </c>
      <c r="D255" s="69">
        <v>50000</v>
      </c>
      <c r="E255" s="70">
        <v>-50000</v>
      </c>
      <c r="F255" s="70">
        <v>0</v>
      </c>
      <c r="G255" s="71">
        <v>0</v>
      </c>
    </row>
    <row r="256" spans="1:7" x14ac:dyDescent="0.25">
      <c r="A256" s="7">
        <v>11</v>
      </c>
      <c r="B256" s="8">
        <v>4</v>
      </c>
      <c r="C256" s="7" t="s">
        <v>13</v>
      </c>
      <c r="D256" s="69">
        <v>50000</v>
      </c>
      <c r="E256" s="70">
        <v>-50000</v>
      </c>
      <c r="F256" s="70">
        <v>0</v>
      </c>
      <c r="G256" s="71">
        <v>0</v>
      </c>
    </row>
    <row r="257" spans="1:7" ht="30" x14ac:dyDescent="0.25">
      <c r="A257" s="7">
        <v>11</v>
      </c>
      <c r="B257" s="8">
        <v>42</v>
      </c>
      <c r="C257" s="7" t="s">
        <v>59</v>
      </c>
      <c r="D257" s="69">
        <v>50000</v>
      </c>
      <c r="E257" s="70">
        <v>-50000</v>
      </c>
      <c r="F257" s="70">
        <v>0</v>
      </c>
      <c r="G257" s="71">
        <v>0</v>
      </c>
    </row>
    <row r="258" spans="1:7" ht="57" customHeight="1" x14ac:dyDescent="0.25">
      <c r="A258" s="64">
        <v>11.31</v>
      </c>
      <c r="B258" s="65" t="s">
        <v>233</v>
      </c>
      <c r="C258" s="64" t="s">
        <v>234</v>
      </c>
      <c r="D258" s="66">
        <v>1000</v>
      </c>
      <c r="E258" s="66">
        <v>-1000</v>
      </c>
      <c r="F258" s="66">
        <v>0</v>
      </c>
      <c r="G258" s="67">
        <v>0</v>
      </c>
    </row>
    <row r="259" spans="1:7" ht="30" x14ac:dyDescent="0.25">
      <c r="A259" s="68"/>
      <c r="B259" s="8"/>
      <c r="C259" s="7" t="s">
        <v>222</v>
      </c>
      <c r="D259" s="69">
        <v>1000</v>
      </c>
      <c r="E259" s="70">
        <v>-1000</v>
      </c>
      <c r="F259" s="70">
        <v>0</v>
      </c>
      <c r="G259" s="71">
        <v>0</v>
      </c>
    </row>
    <row r="260" spans="1:7" x14ac:dyDescent="0.25">
      <c r="A260" s="7">
        <v>11.31</v>
      </c>
      <c r="B260" s="8">
        <v>4</v>
      </c>
      <c r="C260" s="7" t="s">
        <v>13</v>
      </c>
      <c r="D260" s="69">
        <v>1000</v>
      </c>
      <c r="E260" s="70">
        <v>-1000</v>
      </c>
      <c r="F260" s="70">
        <v>0</v>
      </c>
      <c r="G260" s="71">
        <v>0</v>
      </c>
    </row>
    <row r="261" spans="1:7" ht="30" x14ac:dyDescent="0.25">
      <c r="A261" s="7">
        <v>11.31</v>
      </c>
      <c r="B261" s="8">
        <v>42</v>
      </c>
      <c r="C261" s="7" t="s">
        <v>59</v>
      </c>
      <c r="D261" s="69">
        <v>1000</v>
      </c>
      <c r="E261" s="70">
        <v>-1000</v>
      </c>
      <c r="F261" s="70">
        <v>0</v>
      </c>
      <c r="G261" s="71">
        <v>0</v>
      </c>
    </row>
    <row r="262" spans="1:7" ht="45" x14ac:dyDescent="0.25">
      <c r="A262" s="64">
        <v>11.31</v>
      </c>
      <c r="B262" s="65" t="s">
        <v>235</v>
      </c>
      <c r="C262" s="64" t="s">
        <v>236</v>
      </c>
      <c r="D262" s="66">
        <v>20000</v>
      </c>
      <c r="E262" s="66">
        <v>-20000</v>
      </c>
      <c r="F262" s="66">
        <v>0</v>
      </c>
      <c r="G262" s="67">
        <v>0</v>
      </c>
    </row>
    <row r="263" spans="1:7" ht="30" x14ac:dyDescent="0.25">
      <c r="A263" s="7"/>
      <c r="B263" s="8"/>
      <c r="C263" s="7" t="s">
        <v>123</v>
      </c>
      <c r="D263" s="69">
        <v>20000</v>
      </c>
      <c r="E263" s="70">
        <v>-20000</v>
      </c>
      <c r="F263" s="70">
        <v>0</v>
      </c>
      <c r="G263" s="71">
        <v>0</v>
      </c>
    </row>
    <row r="264" spans="1:7" x14ac:dyDescent="0.25">
      <c r="A264" s="7">
        <v>11.31</v>
      </c>
      <c r="B264" s="8">
        <v>4</v>
      </c>
      <c r="C264" s="7" t="s">
        <v>13</v>
      </c>
      <c r="D264" s="69">
        <v>20000</v>
      </c>
      <c r="E264" s="70">
        <v>-20000</v>
      </c>
      <c r="F264" s="70">
        <v>0</v>
      </c>
      <c r="G264" s="71">
        <v>0</v>
      </c>
    </row>
    <row r="265" spans="1:7" ht="30" x14ac:dyDescent="0.25">
      <c r="A265" s="7">
        <v>11.31</v>
      </c>
      <c r="B265" s="8">
        <v>42</v>
      </c>
      <c r="C265" s="7" t="s">
        <v>59</v>
      </c>
      <c r="D265" s="69">
        <v>20000</v>
      </c>
      <c r="E265" s="70">
        <v>-20000</v>
      </c>
      <c r="F265" s="70">
        <v>0</v>
      </c>
      <c r="G265" s="71">
        <v>0</v>
      </c>
    </row>
    <row r="266" spans="1:7" ht="49.5" customHeight="1" x14ac:dyDescent="0.25">
      <c r="A266" s="64">
        <v>11.52</v>
      </c>
      <c r="B266" s="65" t="s">
        <v>237</v>
      </c>
      <c r="C266" s="64" t="s">
        <v>238</v>
      </c>
      <c r="D266" s="66">
        <v>3000</v>
      </c>
      <c r="E266" s="66">
        <v>-3000</v>
      </c>
      <c r="F266" s="66">
        <v>0</v>
      </c>
      <c r="G266" s="67">
        <v>0</v>
      </c>
    </row>
    <row r="267" spans="1:7" ht="30" x14ac:dyDescent="0.25">
      <c r="A267" s="7"/>
      <c r="B267" s="8"/>
      <c r="C267" s="7" t="s">
        <v>123</v>
      </c>
      <c r="D267" s="69">
        <v>3000</v>
      </c>
      <c r="E267" s="70">
        <v>-3000</v>
      </c>
      <c r="F267" s="70">
        <v>0</v>
      </c>
      <c r="G267" s="71">
        <v>0</v>
      </c>
    </row>
    <row r="268" spans="1:7" x14ac:dyDescent="0.25">
      <c r="A268" s="7">
        <v>11.52</v>
      </c>
      <c r="B268" s="8">
        <v>4</v>
      </c>
      <c r="C268" s="7" t="s">
        <v>13</v>
      </c>
      <c r="D268" s="69">
        <v>3000</v>
      </c>
      <c r="E268" s="70">
        <v>-3000</v>
      </c>
      <c r="F268" s="70">
        <v>0</v>
      </c>
      <c r="G268" s="71">
        <v>0</v>
      </c>
    </row>
    <row r="269" spans="1:7" ht="30" x14ac:dyDescent="0.25">
      <c r="A269" s="7">
        <v>11.52</v>
      </c>
      <c r="B269" s="8">
        <v>42</v>
      </c>
      <c r="C269" s="7" t="s">
        <v>59</v>
      </c>
      <c r="D269" s="69">
        <v>3000</v>
      </c>
      <c r="E269" s="70">
        <v>-3000</v>
      </c>
      <c r="F269" s="70">
        <v>0</v>
      </c>
      <c r="G269" s="71">
        <v>0</v>
      </c>
    </row>
    <row r="270" spans="1:7" ht="85.5" customHeight="1" x14ac:dyDescent="0.25">
      <c r="A270" s="64">
        <v>11.31</v>
      </c>
      <c r="B270" s="65" t="s">
        <v>239</v>
      </c>
      <c r="C270" s="64" t="s">
        <v>329</v>
      </c>
      <c r="D270" s="66">
        <v>5000</v>
      </c>
      <c r="E270" s="66">
        <v>-5000</v>
      </c>
      <c r="F270" s="66">
        <v>0</v>
      </c>
      <c r="G270" s="67">
        <v>0</v>
      </c>
    </row>
    <row r="271" spans="1:7" ht="30" x14ac:dyDescent="0.25">
      <c r="A271" s="7"/>
      <c r="B271" s="8"/>
      <c r="C271" s="7" t="s">
        <v>123</v>
      </c>
      <c r="D271" s="69">
        <v>5000</v>
      </c>
      <c r="E271" s="70">
        <v>-5000</v>
      </c>
      <c r="F271" s="70">
        <v>0</v>
      </c>
      <c r="G271" s="71">
        <v>0</v>
      </c>
    </row>
    <row r="272" spans="1:7" x14ac:dyDescent="0.25">
      <c r="A272" s="7">
        <v>11.31</v>
      </c>
      <c r="B272" s="8">
        <v>4</v>
      </c>
      <c r="C272" s="7" t="s">
        <v>13</v>
      </c>
      <c r="D272" s="69">
        <v>5000</v>
      </c>
      <c r="E272" s="70">
        <v>-5000</v>
      </c>
      <c r="F272" s="70">
        <v>0</v>
      </c>
      <c r="G272" s="71">
        <v>0</v>
      </c>
    </row>
    <row r="273" spans="1:7" ht="30" x14ac:dyDescent="0.25">
      <c r="A273" s="7">
        <v>11.31</v>
      </c>
      <c r="B273" s="8">
        <v>42</v>
      </c>
      <c r="C273" s="7" t="s">
        <v>59</v>
      </c>
      <c r="D273" s="69">
        <v>5000</v>
      </c>
      <c r="E273" s="70">
        <v>-5000</v>
      </c>
      <c r="F273" s="70">
        <v>0</v>
      </c>
      <c r="G273" s="71">
        <v>0</v>
      </c>
    </row>
    <row r="274" spans="1:7" ht="42" customHeight="1" x14ac:dyDescent="0.25">
      <c r="A274" s="80">
        <v>51</v>
      </c>
      <c r="B274" s="81" t="s">
        <v>324</v>
      </c>
      <c r="C274" s="64" t="s">
        <v>322</v>
      </c>
      <c r="D274" s="66">
        <v>100000</v>
      </c>
      <c r="E274" s="66">
        <v>41534.619999999995</v>
      </c>
      <c r="F274" s="45">
        <v>141534.62</v>
      </c>
      <c r="G274" s="67">
        <v>1.4153461999999999</v>
      </c>
    </row>
    <row r="275" spans="1:7" ht="30" x14ac:dyDescent="0.25">
      <c r="A275" s="82"/>
      <c r="B275" s="83"/>
      <c r="C275" s="7" t="s">
        <v>225</v>
      </c>
      <c r="D275" s="69">
        <v>100000</v>
      </c>
      <c r="E275" s="70">
        <v>41534.619999999995</v>
      </c>
      <c r="F275" s="44">
        <v>141534.62</v>
      </c>
      <c r="G275" s="71">
        <v>1.4153461999999999</v>
      </c>
    </row>
    <row r="276" spans="1:7" x14ac:dyDescent="0.25">
      <c r="A276" s="7">
        <v>51</v>
      </c>
      <c r="B276" s="8">
        <v>4</v>
      </c>
      <c r="C276" s="7" t="s">
        <v>13</v>
      </c>
      <c r="D276" s="69">
        <v>100000</v>
      </c>
      <c r="E276" s="70">
        <v>41534.619999999995</v>
      </c>
      <c r="F276" s="44">
        <v>141534.62</v>
      </c>
      <c r="G276" s="71">
        <v>1.4153461999999999</v>
      </c>
    </row>
    <row r="277" spans="1:7" x14ac:dyDescent="0.25">
      <c r="A277" s="7">
        <v>51</v>
      </c>
      <c r="B277" s="8">
        <v>42</v>
      </c>
      <c r="C277" s="7" t="s">
        <v>13</v>
      </c>
      <c r="D277" s="69">
        <v>100000</v>
      </c>
      <c r="E277" s="70">
        <v>41534.619999999995</v>
      </c>
      <c r="F277" s="44">
        <v>141534.62</v>
      </c>
      <c r="G277" s="71">
        <v>1.4153461999999999</v>
      </c>
    </row>
    <row r="278" spans="1:7" ht="51.75" customHeight="1" x14ac:dyDescent="0.25">
      <c r="A278" s="80">
        <v>51</v>
      </c>
      <c r="B278" s="81" t="s">
        <v>240</v>
      </c>
      <c r="C278" s="64" t="s">
        <v>368</v>
      </c>
      <c r="D278" s="66">
        <v>0</v>
      </c>
      <c r="E278" s="66">
        <v>21009.78</v>
      </c>
      <c r="F278" s="45">
        <v>21009.78</v>
      </c>
      <c r="G278" s="67">
        <v>0</v>
      </c>
    </row>
    <row r="279" spans="1:7" ht="30" x14ac:dyDescent="0.25">
      <c r="A279" s="82"/>
      <c r="B279" s="83"/>
      <c r="C279" s="7" t="s">
        <v>225</v>
      </c>
      <c r="D279" s="70">
        <v>0</v>
      </c>
      <c r="E279" s="70">
        <v>21009.78</v>
      </c>
      <c r="F279" s="46">
        <v>21009.78</v>
      </c>
      <c r="G279" s="71">
        <v>0</v>
      </c>
    </row>
    <row r="280" spans="1:7" x14ac:dyDescent="0.25">
      <c r="A280" s="7">
        <v>51</v>
      </c>
      <c r="B280" s="8">
        <v>4</v>
      </c>
      <c r="C280" s="7" t="s">
        <v>13</v>
      </c>
      <c r="D280" s="70">
        <v>0</v>
      </c>
      <c r="E280" s="70">
        <v>21009.78</v>
      </c>
      <c r="F280" s="46">
        <v>21009.78</v>
      </c>
      <c r="G280" s="71">
        <v>0</v>
      </c>
    </row>
    <row r="281" spans="1:7" x14ac:dyDescent="0.25">
      <c r="A281" s="7">
        <v>51</v>
      </c>
      <c r="B281" s="8">
        <v>42</v>
      </c>
      <c r="C281" s="7" t="s">
        <v>13</v>
      </c>
      <c r="D281" s="70">
        <v>0</v>
      </c>
      <c r="E281" s="70">
        <v>21009.78</v>
      </c>
      <c r="F281" s="46">
        <v>21009.78</v>
      </c>
      <c r="G281" s="71">
        <v>0</v>
      </c>
    </row>
    <row r="282" spans="1:7" ht="45" x14ac:dyDescent="0.25">
      <c r="A282" s="80">
        <v>11.51</v>
      </c>
      <c r="B282" s="81" t="s">
        <v>369</v>
      </c>
      <c r="C282" s="64" t="s">
        <v>323</v>
      </c>
      <c r="D282" s="84" t="s">
        <v>340</v>
      </c>
      <c r="E282" s="66">
        <v>-1427.1199999999953</v>
      </c>
      <c r="F282" s="66">
        <v>172470.38</v>
      </c>
      <c r="G282" s="67">
        <v>0.99179332652855856</v>
      </c>
    </row>
    <row r="283" spans="1:7" ht="30" x14ac:dyDescent="0.25">
      <c r="A283" s="7"/>
      <c r="B283" s="8"/>
      <c r="C283" s="7" t="s">
        <v>241</v>
      </c>
      <c r="D283" s="85" t="s">
        <v>339</v>
      </c>
      <c r="E283" s="70">
        <v>-1427.1300000000047</v>
      </c>
      <c r="F283" s="70">
        <v>172470.38</v>
      </c>
      <c r="G283" s="71">
        <v>0.99179326949534807</v>
      </c>
    </row>
    <row r="284" spans="1:7" x14ac:dyDescent="0.25">
      <c r="A284" s="7">
        <v>11.51</v>
      </c>
      <c r="B284" s="8">
        <v>4</v>
      </c>
      <c r="C284" s="7" t="s">
        <v>242</v>
      </c>
      <c r="D284" s="85" t="s">
        <v>341</v>
      </c>
      <c r="E284" s="70">
        <v>-1427.1399999999849</v>
      </c>
      <c r="F284" s="70">
        <v>172470.38</v>
      </c>
      <c r="G284" s="71">
        <v>0.99179321246214447</v>
      </c>
    </row>
    <row r="285" spans="1:7" x14ac:dyDescent="0.25">
      <c r="A285" s="7">
        <v>11</v>
      </c>
      <c r="B285" s="8">
        <v>42</v>
      </c>
      <c r="C285" s="7" t="s">
        <v>13</v>
      </c>
      <c r="D285" s="86" t="s">
        <v>342</v>
      </c>
      <c r="E285" s="70">
        <v>-1427.1199999999953</v>
      </c>
      <c r="F285" s="12">
        <v>33360.380000000005</v>
      </c>
      <c r="G285" s="71">
        <v>0.95897606899029841</v>
      </c>
    </row>
    <row r="286" spans="1:7" x14ac:dyDescent="0.25">
      <c r="A286" s="7">
        <v>51</v>
      </c>
      <c r="B286" s="8">
        <v>42</v>
      </c>
      <c r="C286" s="7" t="s">
        <v>13</v>
      </c>
      <c r="D286" s="86" t="s">
        <v>343</v>
      </c>
      <c r="E286" s="70">
        <v>0</v>
      </c>
      <c r="F286" s="12">
        <v>139110</v>
      </c>
      <c r="G286" s="71">
        <v>1</v>
      </c>
    </row>
    <row r="287" spans="1:7" ht="28.5" x14ac:dyDescent="0.25">
      <c r="A287" s="5">
        <v>11</v>
      </c>
      <c r="B287" s="61" t="s">
        <v>243</v>
      </c>
      <c r="C287" s="5" t="s">
        <v>244</v>
      </c>
      <c r="D287" s="62">
        <v>77000</v>
      </c>
      <c r="E287" s="13">
        <v>8500</v>
      </c>
      <c r="F287" s="13">
        <v>85500</v>
      </c>
      <c r="G287" s="63">
        <v>1.1103896103896105</v>
      </c>
    </row>
    <row r="288" spans="1:7" ht="30" x14ac:dyDescent="0.25">
      <c r="A288" s="64">
        <v>11</v>
      </c>
      <c r="B288" s="65" t="s">
        <v>245</v>
      </c>
      <c r="C288" s="64" t="s">
        <v>246</v>
      </c>
      <c r="D288" s="66">
        <v>3000</v>
      </c>
      <c r="E288" s="66">
        <v>0</v>
      </c>
      <c r="F288" s="66">
        <v>3000</v>
      </c>
      <c r="G288" s="67">
        <v>1</v>
      </c>
    </row>
    <row r="289" spans="1:7" ht="30" x14ac:dyDescent="0.25">
      <c r="A289" s="68"/>
      <c r="B289" s="77"/>
      <c r="C289" s="7" t="s">
        <v>247</v>
      </c>
      <c r="D289" s="69">
        <v>3000</v>
      </c>
      <c r="E289" s="12">
        <v>0</v>
      </c>
      <c r="F289" s="70">
        <v>3000</v>
      </c>
      <c r="G289" s="71">
        <v>1</v>
      </c>
    </row>
    <row r="290" spans="1:7" x14ac:dyDescent="0.25">
      <c r="A290" s="7">
        <v>11</v>
      </c>
      <c r="B290" s="8">
        <v>3</v>
      </c>
      <c r="C290" s="7" t="s">
        <v>12</v>
      </c>
      <c r="D290" s="69">
        <v>3000</v>
      </c>
      <c r="E290" s="12">
        <v>0</v>
      </c>
      <c r="F290" s="70">
        <v>3000</v>
      </c>
      <c r="G290" s="71">
        <v>1</v>
      </c>
    </row>
    <row r="291" spans="1:7" x14ac:dyDescent="0.25">
      <c r="A291" s="7">
        <v>11</v>
      </c>
      <c r="B291" s="8">
        <v>32</v>
      </c>
      <c r="C291" s="7" t="s">
        <v>51</v>
      </c>
      <c r="D291" s="69">
        <v>3000</v>
      </c>
      <c r="E291" s="12">
        <v>0</v>
      </c>
      <c r="F291" s="70">
        <v>3000</v>
      </c>
      <c r="G291" s="71">
        <v>1</v>
      </c>
    </row>
    <row r="292" spans="1:7" ht="30" x14ac:dyDescent="0.25">
      <c r="A292" s="64">
        <v>11</v>
      </c>
      <c r="B292" s="65" t="s">
        <v>248</v>
      </c>
      <c r="C292" s="64" t="s">
        <v>249</v>
      </c>
      <c r="D292" s="66">
        <v>70000</v>
      </c>
      <c r="E292" s="66">
        <v>10000</v>
      </c>
      <c r="F292" s="66">
        <v>80000</v>
      </c>
      <c r="G292" s="67">
        <v>1.1428571428571428</v>
      </c>
    </row>
    <row r="293" spans="1:7" ht="30" x14ac:dyDescent="0.25">
      <c r="A293" s="68"/>
      <c r="B293" s="77"/>
      <c r="C293" s="7" t="s">
        <v>247</v>
      </c>
      <c r="D293" s="69">
        <v>70000</v>
      </c>
      <c r="E293" s="12">
        <v>10000</v>
      </c>
      <c r="F293" s="70">
        <v>80000</v>
      </c>
      <c r="G293" s="71">
        <v>1.1428571428571428</v>
      </c>
    </row>
    <row r="294" spans="1:7" x14ac:dyDescent="0.25">
      <c r="A294" s="7">
        <v>11</v>
      </c>
      <c r="B294" s="8">
        <v>3</v>
      </c>
      <c r="C294" s="7" t="s">
        <v>12</v>
      </c>
      <c r="D294" s="69">
        <v>70000</v>
      </c>
      <c r="E294" s="12">
        <v>10000</v>
      </c>
      <c r="F294" s="70">
        <v>80000</v>
      </c>
      <c r="G294" s="71">
        <v>1.1428571428571428</v>
      </c>
    </row>
    <row r="295" spans="1:7" x14ac:dyDescent="0.25">
      <c r="A295" s="7">
        <v>11</v>
      </c>
      <c r="B295" s="8">
        <v>38</v>
      </c>
      <c r="C295" s="7" t="s">
        <v>57</v>
      </c>
      <c r="D295" s="69">
        <v>70000</v>
      </c>
      <c r="E295" s="12">
        <v>10000</v>
      </c>
      <c r="F295" s="70">
        <v>80000</v>
      </c>
      <c r="G295" s="71">
        <v>1.1428571428571428</v>
      </c>
    </row>
    <row r="296" spans="1:7" ht="22.5" customHeight="1" x14ac:dyDescent="0.25">
      <c r="A296" s="64">
        <v>11</v>
      </c>
      <c r="B296" s="65" t="s">
        <v>250</v>
      </c>
      <c r="C296" s="64" t="s">
        <v>251</v>
      </c>
      <c r="D296" s="66">
        <v>4000</v>
      </c>
      <c r="E296" s="66">
        <v>-4000</v>
      </c>
      <c r="F296" s="66">
        <v>0</v>
      </c>
      <c r="G296" s="67">
        <v>0</v>
      </c>
    </row>
    <row r="297" spans="1:7" ht="30" x14ac:dyDescent="0.25">
      <c r="A297" s="68"/>
      <c r="B297" s="8"/>
      <c r="C297" s="7" t="s">
        <v>247</v>
      </c>
      <c r="D297" s="69">
        <v>4000</v>
      </c>
      <c r="E297" s="12">
        <v>-4000</v>
      </c>
      <c r="F297" s="70">
        <v>0</v>
      </c>
      <c r="G297" s="71">
        <v>0</v>
      </c>
    </row>
    <row r="298" spans="1:7" x14ac:dyDescent="0.25">
      <c r="A298" s="7">
        <v>11</v>
      </c>
      <c r="B298" s="8">
        <v>3</v>
      </c>
      <c r="C298" s="7" t="s">
        <v>12</v>
      </c>
      <c r="D298" s="69">
        <v>4000</v>
      </c>
      <c r="E298" s="12">
        <v>-4000</v>
      </c>
      <c r="F298" s="70">
        <v>0</v>
      </c>
      <c r="G298" s="71">
        <v>0</v>
      </c>
    </row>
    <row r="299" spans="1:7" x14ac:dyDescent="0.25">
      <c r="A299" s="7">
        <v>11</v>
      </c>
      <c r="B299" s="8">
        <v>38</v>
      </c>
      <c r="C299" s="7" t="s">
        <v>57</v>
      </c>
      <c r="D299" s="69">
        <v>4000</v>
      </c>
      <c r="E299" s="12">
        <v>-4000</v>
      </c>
      <c r="F299" s="70">
        <v>0</v>
      </c>
      <c r="G299" s="71">
        <v>0</v>
      </c>
    </row>
    <row r="300" spans="1:7" ht="39" customHeight="1" x14ac:dyDescent="0.25">
      <c r="A300" s="64">
        <v>11</v>
      </c>
      <c r="B300" s="65" t="s">
        <v>351</v>
      </c>
      <c r="C300" s="64" t="s">
        <v>352</v>
      </c>
      <c r="D300" s="66">
        <v>0</v>
      </c>
      <c r="E300" s="66">
        <v>2500</v>
      </c>
      <c r="F300" s="66">
        <v>2500</v>
      </c>
      <c r="G300" s="67">
        <v>0</v>
      </c>
    </row>
    <row r="301" spans="1:7" ht="30" x14ac:dyDescent="0.25">
      <c r="A301" s="64"/>
      <c r="B301" s="65"/>
      <c r="C301" s="7" t="s">
        <v>247</v>
      </c>
      <c r="D301" s="70">
        <v>0</v>
      </c>
      <c r="E301" s="12">
        <v>2500</v>
      </c>
      <c r="F301" s="70">
        <v>2500</v>
      </c>
      <c r="G301" s="71">
        <v>0</v>
      </c>
    </row>
    <row r="302" spans="1:7" x14ac:dyDescent="0.25">
      <c r="A302" s="7">
        <v>11</v>
      </c>
      <c r="B302" s="8">
        <v>3</v>
      </c>
      <c r="C302" s="7" t="s">
        <v>12</v>
      </c>
      <c r="D302" s="69">
        <v>0</v>
      </c>
      <c r="E302" s="12">
        <v>2500</v>
      </c>
      <c r="F302" s="70">
        <v>2500</v>
      </c>
      <c r="G302" s="71">
        <v>0</v>
      </c>
    </row>
    <row r="303" spans="1:7" x14ac:dyDescent="0.25">
      <c r="A303" s="7">
        <v>11</v>
      </c>
      <c r="B303" s="8">
        <v>32</v>
      </c>
      <c r="C303" s="7" t="s">
        <v>51</v>
      </c>
      <c r="D303" s="69">
        <v>0</v>
      </c>
      <c r="E303" s="12">
        <v>2500</v>
      </c>
      <c r="F303" s="70">
        <v>2500</v>
      </c>
      <c r="G303" s="71">
        <v>0</v>
      </c>
    </row>
    <row r="304" spans="1:7" ht="28.5" x14ac:dyDescent="0.25">
      <c r="A304" s="5">
        <v>11.52</v>
      </c>
      <c r="B304" s="61" t="s">
        <v>252</v>
      </c>
      <c r="C304" s="5" t="s">
        <v>253</v>
      </c>
      <c r="D304" s="62">
        <v>55000</v>
      </c>
      <c r="E304" s="13">
        <v>18000</v>
      </c>
      <c r="F304" s="13">
        <v>73000</v>
      </c>
      <c r="G304" s="63">
        <v>1.3272727272727274</v>
      </c>
    </row>
    <row r="305" spans="1:7" ht="34.5" customHeight="1" x14ac:dyDescent="0.25">
      <c r="A305" s="64">
        <v>11</v>
      </c>
      <c r="B305" s="65" t="s">
        <v>254</v>
      </c>
      <c r="C305" s="64" t="s">
        <v>255</v>
      </c>
      <c r="D305" s="66">
        <v>40000</v>
      </c>
      <c r="E305" s="66">
        <v>20000</v>
      </c>
      <c r="F305" s="66">
        <v>60000</v>
      </c>
      <c r="G305" s="67">
        <v>1.5</v>
      </c>
    </row>
    <row r="306" spans="1:7" ht="30" x14ac:dyDescent="0.25">
      <c r="A306" s="68"/>
      <c r="B306" s="61"/>
      <c r="C306" s="7" t="s">
        <v>247</v>
      </c>
      <c r="D306" s="69">
        <v>40000</v>
      </c>
      <c r="E306" s="12">
        <v>20000</v>
      </c>
      <c r="F306" s="70">
        <v>60000</v>
      </c>
      <c r="G306" s="71">
        <v>1.5</v>
      </c>
    </row>
    <row r="307" spans="1:7" x14ac:dyDescent="0.25">
      <c r="A307" s="7">
        <v>11</v>
      </c>
      <c r="B307" s="8">
        <v>3</v>
      </c>
      <c r="C307" s="7" t="s">
        <v>12</v>
      </c>
      <c r="D307" s="69">
        <v>40000</v>
      </c>
      <c r="E307" s="12">
        <v>20000</v>
      </c>
      <c r="F307" s="70">
        <v>60000</v>
      </c>
      <c r="G307" s="71">
        <v>1.5</v>
      </c>
    </row>
    <row r="308" spans="1:7" x14ac:dyDescent="0.25">
      <c r="A308" s="7">
        <v>11</v>
      </c>
      <c r="B308" s="8">
        <v>38</v>
      </c>
      <c r="C308" s="7" t="s">
        <v>57</v>
      </c>
      <c r="D308" s="69">
        <v>40000</v>
      </c>
      <c r="E308" s="12">
        <v>20000</v>
      </c>
      <c r="F308" s="70">
        <v>60000</v>
      </c>
      <c r="G308" s="71">
        <v>1.5</v>
      </c>
    </row>
    <row r="309" spans="1:7" ht="32.25" customHeight="1" x14ac:dyDescent="0.25">
      <c r="A309" s="64">
        <v>11</v>
      </c>
      <c r="B309" s="65" t="s">
        <v>256</v>
      </c>
      <c r="C309" s="64" t="s">
        <v>257</v>
      </c>
      <c r="D309" s="66">
        <v>15000</v>
      </c>
      <c r="E309" s="66">
        <v>-2000</v>
      </c>
      <c r="F309" s="66">
        <v>13000</v>
      </c>
      <c r="G309" s="67">
        <v>0.8666666666666667</v>
      </c>
    </row>
    <row r="310" spans="1:7" ht="30" x14ac:dyDescent="0.25">
      <c r="A310" s="68"/>
      <c r="B310" s="8"/>
      <c r="C310" s="7" t="s">
        <v>247</v>
      </c>
      <c r="D310" s="69">
        <v>15000</v>
      </c>
      <c r="E310" s="12">
        <v>-2000</v>
      </c>
      <c r="F310" s="70">
        <v>13000</v>
      </c>
      <c r="G310" s="71">
        <v>0.8666666666666667</v>
      </c>
    </row>
    <row r="311" spans="1:7" x14ac:dyDescent="0.25">
      <c r="A311" s="7">
        <v>11</v>
      </c>
      <c r="B311" s="8">
        <v>3</v>
      </c>
      <c r="C311" s="7" t="s">
        <v>12</v>
      </c>
      <c r="D311" s="69">
        <v>15000</v>
      </c>
      <c r="E311" s="12">
        <v>-2000</v>
      </c>
      <c r="F311" s="70">
        <v>13000</v>
      </c>
      <c r="G311" s="71">
        <v>0.8666666666666667</v>
      </c>
    </row>
    <row r="312" spans="1:7" x14ac:dyDescent="0.25">
      <c r="A312" s="7">
        <v>11</v>
      </c>
      <c r="B312" s="8">
        <v>32</v>
      </c>
      <c r="C312" s="7" t="s">
        <v>51</v>
      </c>
      <c r="D312" s="69">
        <v>15000</v>
      </c>
      <c r="E312" s="12">
        <v>-2000</v>
      </c>
      <c r="F312" s="70">
        <v>13000</v>
      </c>
      <c r="G312" s="71">
        <v>0.8666666666666667</v>
      </c>
    </row>
    <row r="313" spans="1:7" ht="28.5" x14ac:dyDescent="0.25">
      <c r="A313" s="5">
        <v>11</v>
      </c>
      <c r="B313" s="61" t="s">
        <v>258</v>
      </c>
      <c r="C313" s="5" t="s">
        <v>259</v>
      </c>
      <c r="D313" s="62">
        <v>7000</v>
      </c>
      <c r="E313" s="76">
        <v>0</v>
      </c>
      <c r="F313" s="76">
        <v>7000</v>
      </c>
      <c r="G313" s="63">
        <v>1</v>
      </c>
    </row>
    <row r="314" spans="1:7" ht="33" customHeight="1" x14ac:dyDescent="0.25">
      <c r="A314" s="64">
        <v>11</v>
      </c>
      <c r="B314" s="65" t="s">
        <v>260</v>
      </c>
      <c r="C314" s="64" t="s">
        <v>261</v>
      </c>
      <c r="D314" s="66">
        <v>7000</v>
      </c>
      <c r="E314" s="12">
        <v>0</v>
      </c>
      <c r="F314" s="66">
        <v>7000</v>
      </c>
      <c r="G314" s="67">
        <v>1</v>
      </c>
    </row>
    <row r="315" spans="1:7" ht="30" x14ac:dyDescent="0.25">
      <c r="A315" s="68"/>
      <c r="B315" s="61"/>
      <c r="C315" s="7" t="s">
        <v>247</v>
      </c>
      <c r="D315" s="69">
        <v>7000</v>
      </c>
      <c r="E315" s="12">
        <v>0</v>
      </c>
      <c r="F315" s="70">
        <v>7000</v>
      </c>
      <c r="G315" s="71">
        <v>1</v>
      </c>
    </row>
    <row r="316" spans="1:7" x14ac:dyDescent="0.25">
      <c r="A316" s="7">
        <v>11</v>
      </c>
      <c r="B316" s="8">
        <v>3</v>
      </c>
      <c r="C316" s="7" t="s">
        <v>12</v>
      </c>
      <c r="D316" s="69">
        <v>7000</v>
      </c>
      <c r="E316" s="12">
        <v>0</v>
      </c>
      <c r="F316" s="70">
        <v>7000</v>
      </c>
      <c r="G316" s="71">
        <v>1</v>
      </c>
    </row>
    <row r="317" spans="1:7" x14ac:dyDescent="0.25">
      <c r="A317" s="7">
        <v>11</v>
      </c>
      <c r="B317" s="8">
        <v>38</v>
      </c>
      <c r="C317" s="7" t="s">
        <v>57</v>
      </c>
      <c r="D317" s="69">
        <v>7000</v>
      </c>
      <c r="E317" s="70">
        <v>0</v>
      </c>
      <c r="F317" s="70">
        <v>7000</v>
      </c>
      <c r="G317" s="71">
        <v>1</v>
      </c>
    </row>
    <row r="318" spans="1:7" x14ac:dyDescent="0.25">
      <c r="A318" s="5" t="s">
        <v>262</v>
      </c>
      <c r="B318" s="61" t="s">
        <v>263</v>
      </c>
      <c r="C318" s="5" t="s">
        <v>264</v>
      </c>
      <c r="D318" s="62">
        <v>105915.25</v>
      </c>
      <c r="E318" s="13">
        <v>22084.75</v>
      </c>
      <c r="F318" s="13">
        <v>128000</v>
      </c>
      <c r="G318" s="63">
        <v>1.2085134104862143</v>
      </c>
    </row>
    <row r="319" spans="1:7" ht="33.75" customHeight="1" x14ac:dyDescent="0.25">
      <c r="A319" s="64" t="s">
        <v>262</v>
      </c>
      <c r="B319" s="65" t="s">
        <v>265</v>
      </c>
      <c r="C319" s="64" t="s">
        <v>266</v>
      </c>
      <c r="D319" s="66">
        <v>6000</v>
      </c>
      <c r="E319" s="66">
        <v>0</v>
      </c>
      <c r="F319" s="66">
        <v>6000</v>
      </c>
      <c r="G319" s="71">
        <v>1</v>
      </c>
    </row>
    <row r="320" spans="1:7" ht="30" x14ac:dyDescent="0.25">
      <c r="A320" s="68"/>
      <c r="B320" s="61"/>
      <c r="C320" s="7" t="s">
        <v>267</v>
      </c>
      <c r="D320" s="69">
        <v>6000</v>
      </c>
      <c r="E320" s="70">
        <v>0</v>
      </c>
      <c r="F320" s="70">
        <v>6000</v>
      </c>
      <c r="G320" s="71">
        <v>1</v>
      </c>
    </row>
    <row r="321" spans="1:7" x14ac:dyDescent="0.25">
      <c r="A321" s="7">
        <v>11.31</v>
      </c>
      <c r="B321" s="8">
        <v>3</v>
      </c>
      <c r="C321" s="7" t="s">
        <v>12</v>
      </c>
      <c r="D321" s="69">
        <v>6000</v>
      </c>
      <c r="E321" s="70">
        <v>0</v>
      </c>
      <c r="F321" s="70">
        <v>6000</v>
      </c>
      <c r="G321" s="71">
        <v>1</v>
      </c>
    </row>
    <row r="322" spans="1:7" x14ac:dyDescent="0.25">
      <c r="A322" s="7">
        <v>11.31</v>
      </c>
      <c r="B322" s="8">
        <v>37</v>
      </c>
      <c r="C322" s="7" t="s">
        <v>268</v>
      </c>
      <c r="D322" s="69">
        <v>6000</v>
      </c>
      <c r="E322" s="70">
        <v>0</v>
      </c>
      <c r="F322" s="70">
        <v>6000</v>
      </c>
      <c r="G322" s="71">
        <v>1</v>
      </c>
    </row>
    <row r="323" spans="1:7" ht="34.5" customHeight="1" x14ac:dyDescent="0.25">
      <c r="A323" s="64">
        <v>11</v>
      </c>
      <c r="B323" s="65" t="s">
        <v>269</v>
      </c>
      <c r="C323" s="64" t="s">
        <v>270</v>
      </c>
      <c r="D323" s="66">
        <v>10000</v>
      </c>
      <c r="E323" s="66">
        <v>5000</v>
      </c>
      <c r="F323" s="66">
        <v>15000</v>
      </c>
      <c r="G323" s="67">
        <v>1.5</v>
      </c>
    </row>
    <row r="324" spans="1:7" ht="30" x14ac:dyDescent="0.25">
      <c r="A324" s="68"/>
      <c r="B324" s="61"/>
      <c r="C324" s="7" t="s">
        <v>267</v>
      </c>
      <c r="D324" s="69">
        <v>10000</v>
      </c>
      <c r="E324" s="70">
        <v>5000</v>
      </c>
      <c r="F324" s="70">
        <v>15000</v>
      </c>
      <c r="G324" s="71">
        <v>1.5</v>
      </c>
    </row>
    <row r="325" spans="1:7" x14ac:dyDescent="0.25">
      <c r="A325" s="7">
        <v>11</v>
      </c>
      <c r="B325" s="8">
        <v>3</v>
      </c>
      <c r="C325" s="7" t="s">
        <v>12</v>
      </c>
      <c r="D325" s="69">
        <v>10000</v>
      </c>
      <c r="E325" s="70">
        <v>5000</v>
      </c>
      <c r="F325" s="70">
        <v>15000</v>
      </c>
      <c r="G325" s="71">
        <v>1.5</v>
      </c>
    </row>
    <row r="326" spans="1:7" ht="30" x14ac:dyDescent="0.25">
      <c r="A326" s="7">
        <v>11</v>
      </c>
      <c r="B326" s="8">
        <v>37</v>
      </c>
      <c r="C326" s="7" t="s">
        <v>271</v>
      </c>
      <c r="D326" s="69">
        <v>10000</v>
      </c>
      <c r="E326" s="70">
        <v>5000</v>
      </c>
      <c r="F326" s="70">
        <v>15000</v>
      </c>
      <c r="G326" s="71">
        <v>1.5</v>
      </c>
    </row>
    <row r="327" spans="1:7" ht="33" customHeight="1" x14ac:dyDescent="0.25">
      <c r="A327" s="64">
        <v>11</v>
      </c>
      <c r="B327" s="65" t="s">
        <v>272</v>
      </c>
      <c r="C327" s="64" t="s">
        <v>273</v>
      </c>
      <c r="D327" s="66">
        <v>4000</v>
      </c>
      <c r="E327" s="66">
        <v>500</v>
      </c>
      <c r="F327" s="66">
        <v>4500</v>
      </c>
      <c r="G327" s="67">
        <v>1.125</v>
      </c>
    </row>
    <row r="328" spans="1:7" ht="30" x14ac:dyDescent="0.25">
      <c r="A328" s="68"/>
      <c r="B328" s="8"/>
      <c r="C328" s="7" t="s">
        <v>267</v>
      </c>
      <c r="D328" s="69">
        <v>4000</v>
      </c>
      <c r="E328" s="70">
        <v>500</v>
      </c>
      <c r="F328" s="70">
        <v>4500</v>
      </c>
      <c r="G328" s="71">
        <v>1.125</v>
      </c>
    </row>
    <row r="329" spans="1:7" x14ac:dyDescent="0.25">
      <c r="A329" s="7">
        <v>11</v>
      </c>
      <c r="B329" s="8">
        <v>3</v>
      </c>
      <c r="C329" s="7" t="s">
        <v>12</v>
      </c>
      <c r="D329" s="69">
        <v>4000</v>
      </c>
      <c r="E329" s="70">
        <v>500</v>
      </c>
      <c r="F329" s="70">
        <v>4500</v>
      </c>
      <c r="G329" s="71">
        <v>1.125</v>
      </c>
    </row>
    <row r="330" spans="1:7" ht="30" x14ac:dyDescent="0.25">
      <c r="A330" s="7">
        <v>11</v>
      </c>
      <c r="B330" s="8">
        <v>37</v>
      </c>
      <c r="C330" s="7" t="s">
        <v>271</v>
      </c>
      <c r="D330" s="69">
        <v>4000</v>
      </c>
      <c r="E330" s="70">
        <v>500</v>
      </c>
      <c r="F330" s="70">
        <v>4500</v>
      </c>
      <c r="G330" s="71">
        <v>1.125</v>
      </c>
    </row>
    <row r="331" spans="1:7" ht="39" customHeight="1" x14ac:dyDescent="0.25">
      <c r="A331" s="64">
        <v>11</v>
      </c>
      <c r="B331" s="65" t="s">
        <v>274</v>
      </c>
      <c r="C331" s="64" t="s">
        <v>275</v>
      </c>
      <c r="D331" s="66">
        <v>50000</v>
      </c>
      <c r="E331" s="66">
        <v>5000</v>
      </c>
      <c r="F331" s="66">
        <v>55000</v>
      </c>
      <c r="G331" s="67">
        <v>1.1000000000000001</v>
      </c>
    </row>
    <row r="332" spans="1:7" ht="30" x14ac:dyDescent="0.25">
      <c r="A332" s="68"/>
      <c r="B332" s="8"/>
      <c r="C332" s="7" t="s">
        <v>267</v>
      </c>
      <c r="D332" s="69">
        <v>50000</v>
      </c>
      <c r="E332" s="70">
        <v>5000</v>
      </c>
      <c r="F332" s="70">
        <v>55000</v>
      </c>
      <c r="G332" s="71">
        <v>1.1000000000000001</v>
      </c>
    </row>
    <row r="333" spans="1:7" x14ac:dyDescent="0.25">
      <c r="A333" s="7">
        <v>11</v>
      </c>
      <c r="B333" s="8">
        <v>3</v>
      </c>
      <c r="C333" s="7" t="s">
        <v>12</v>
      </c>
      <c r="D333" s="69">
        <v>50000</v>
      </c>
      <c r="E333" s="70">
        <v>5000</v>
      </c>
      <c r="F333" s="70">
        <v>55000</v>
      </c>
      <c r="G333" s="71">
        <v>1.1000000000000001</v>
      </c>
    </row>
    <row r="334" spans="1:7" ht="30" x14ac:dyDescent="0.25">
      <c r="A334" s="7">
        <v>11</v>
      </c>
      <c r="B334" s="8">
        <v>37</v>
      </c>
      <c r="C334" s="7" t="s">
        <v>271</v>
      </c>
      <c r="D334" s="69">
        <v>50000</v>
      </c>
      <c r="E334" s="70">
        <v>5000</v>
      </c>
      <c r="F334" s="70">
        <v>55000</v>
      </c>
      <c r="G334" s="71">
        <v>1.1000000000000001</v>
      </c>
    </row>
    <row r="335" spans="1:7" ht="51.75" customHeight="1" x14ac:dyDescent="0.25">
      <c r="A335" s="64">
        <v>11</v>
      </c>
      <c r="B335" s="65" t="s">
        <v>276</v>
      </c>
      <c r="C335" s="64" t="s">
        <v>277</v>
      </c>
      <c r="D335" s="66">
        <v>27000</v>
      </c>
      <c r="E335" s="66">
        <v>11500</v>
      </c>
      <c r="F335" s="66">
        <v>38500</v>
      </c>
      <c r="G335" s="67">
        <v>1.4259259259259258</v>
      </c>
    </row>
    <row r="336" spans="1:7" ht="30" x14ac:dyDescent="0.25">
      <c r="A336" s="68"/>
      <c r="B336" s="8"/>
      <c r="C336" s="7" t="s">
        <v>267</v>
      </c>
      <c r="D336" s="69">
        <v>27000</v>
      </c>
      <c r="E336" s="70">
        <v>11500</v>
      </c>
      <c r="F336" s="70">
        <v>38500</v>
      </c>
      <c r="G336" s="71">
        <v>1.4259259259259258</v>
      </c>
    </row>
    <row r="337" spans="1:7" x14ac:dyDescent="0.25">
      <c r="A337" s="7">
        <v>11</v>
      </c>
      <c r="B337" s="8">
        <v>3</v>
      </c>
      <c r="C337" s="7" t="s">
        <v>12</v>
      </c>
      <c r="D337" s="69">
        <v>27000</v>
      </c>
      <c r="E337" s="70">
        <v>11500</v>
      </c>
      <c r="F337" s="70">
        <v>38500</v>
      </c>
      <c r="G337" s="71">
        <v>1.4259259259259258</v>
      </c>
    </row>
    <row r="338" spans="1:7" ht="30" x14ac:dyDescent="0.25">
      <c r="A338" s="7">
        <v>11</v>
      </c>
      <c r="B338" s="8">
        <v>37</v>
      </c>
      <c r="C338" s="7" t="s">
        <v>271</v>
      </c>
      <c r="D338" s="69">
        <v>27000</v>
      </c>
      <c r="E338" s="70">
        <v>11500</v>
      </c>
      <c r="F338" s="70">
        <v>38500</v>
      </c>
      <c r="G338" s="71">
        <v>1.4259259259259258</v>
      </c>
    </row>
    <row r="339" spans="1:7" ht="33" customHeight="1" x14ac:dyDescent="0.25">
      <c r="A339" s="64">
        <v>11</v>
      </c>
      <c r="B339" s="65" t="s">
        <v>278</v>
      </c>
      <c r="C339" s="64" t="s">
        <v>279</v>
      </c>
      <c r="D339" s="66">
        <v>6915.25</v>
      </c>
      <c r="E339" s="66">
        <v>84.75</v>
      </c>
      <c r="F339" s="66">
        <v>7000</v>
      </c>
      <c r="G339" s="67">
        <v>1.0122555222153935</v>
      </c>
    </row>
    <row r="340" spans="1:7" ht="30" x14ac:dyDescent="0.25">
      <c r="A340" s="68"/>
      <c r="B340" s="77"/>
      <c r="C340" s="7" t="s">
        <v>267</v>
      </c>
      <c r="D340" s="69">
        <v>6915.25</v>
      </c>
      <c r="E340" s="70">
        <v>84.75</v>
      </c>
      <c r="F340" s="70">
        <v>7000</v>
      </c>
      <c r="G340" s="71">
        <v>1.0122555222153935</v>
      </c>
    </row>
    <row r="341" spans="1:7" x14ac:dyDescent="0.25">
      <c r="A341" s="7">
        <v>11</v>
      </c>
      <c r="B341" s="8">
        <v>3</v>
      </c>
      <c r="C341" s="7" t="s">
        <v>12</v>
      </c>
      <c r="D341" s="69">
        <v>6915.25</v>
      </c>
      <c r="E341" s="70">
        <v>84.75</v>
      </c>
      <c r="F341" s="70">
        <v>7000</v>
      </c>
      <c r="G341" s="71">
        <v>1.0122555222153935</v>
      </c>
    </row>
    <row r="342" spans="1:7" x14ac:dyDescent="0.25">
      <c r="A342" s="7">
        <v>11</v>
      </c>
      <c r="B342" s="8">
        <v>38</v>
      </c>
      <c r="C342" s="7" t="s">
        <v>57</v>
      </c>
      <c r="D342" s="69">
        <v>6915.25</v>
      </c>
      <c r="E342" s="70">
        <v>84.75</v>
      </c>
      <c r="F342" s="70">
        <v>7000</v>
      </c>
      <c r="G342" s="71">
        <v>1.0122555222153935</v>
      </c>
    </row>
    <row r="343" spans="1:7" ht="35.25" customHeight="1" x14ac:dyDescent="0.25">
      <c r="A343" s="64">
        <v>11</v>
      </c>
      <c r="B343" s="65" t="s">
        <v>280</v>
      </c>
      <c r="C343" s="64" t="s">
        <v>281</v>
      </c>
      <c r="D343" s="66">
        <v>2000</v>
      </c>
      <c r="E343" s="66">
        <v>0</v>
      </c>
      <c r="F343" s="66">
        <v>2000</v>
      </c>
      <c r="G343" s="67">
        <v>1</v>
      </c>
    </row>
    <row r="344" spans="1:7" ht="30" x14ac:dyDescent="0.25">
      <c r="A344" s="68"/>
      <c r="B344" s="77"/>
      <c r="C344" s="7" t="s">
        <v>267</v>
      </c>
      <c r="D344" s="69">
        <v>2000</v>
      </c>
      <c r="E344" s="70">
        <v>0</v>
      </c>
      <c r="F344" s="70">
        <v>2000</v>
      </c>
      <c r="G344" s="71">
        <v>1</v>
      </c>
    </row>
    <row r="345" spans="1:7" x14ac:dyDescent="0.25">
      <c r="A345" s="7">
        <v>11</v>
      </c>
      <c r="B345" s="8">
        <v>3</v>
      </c>
      <c r="C345" s="7" t="s">
        <v>12</v>
      </c>
      <c r="D345" s="69">
        <v>2000</v>
      </c>
      <c r="E345" s="70">
        <v>0</v>
      </c>
      <c r="F345" s="70">
        <v>2000</v>
      </c>
      <c r="G345" s="71">
        <v>1</v>
      </c>
    </row>
    <row r="346" spans="1:7" x14ac:dyDescent="0.25">
      <c r="A346" s="7">
        <v>11</v>
      </c>
      <c r="B346" s="8">
        <v>38</v>
      </c>
      <c r="C346" s="7" t="s">
        <v>57</v>
      </c>
      <c r="D346" s="69">
        <v>2000</v>
      </c>
      <c r="E346" s="70">
        <v>0</v>
      </c>
      <c r="F346" s="70">
        <v>2000</v>
      </c>
      <c r="G346" s="71">
        <v>1</v>
      </c>
    </row>
    <row r="347" spans="1:7" ht="28.5" x14ac:dyDescent="0.25">
      <c r="A347" s="5" t="s">
        <v>282</v>
      </c>
      <c r="B347" s="61" t="s">
        <v>283</v>
      </c>
      <c r="C347" s="5" t="s">
        <v>284</v>
      </c>
      <c r="D347" s="62">
        <v>320500</v>
      </c>
      <c r="E347" s="13">
        <v>-243175</v>
      </c>
      <c r="F347" s="13">
        <v>77325</v>
      </c>
      <c r="G347" s="63">
        <v>0.24126365054602184</v>
      </c>
    </row>
    <row r="348" spans="1:7" ht="33.75" customHeight="1" x14ac:dyDescent="0.25">
      <c r="A348" s="64">
        <v>11</v>
      </c>
      <c r="B348" s="65" t="s">
        <v>285</v>
      </c>
      <c r="C348" s="64" t="s">
        <v>286</v>
      </c>
      <c r="D348" s="66">
        <v>55000</v>
      </c>
      <c r="E348" s="66">
        <v>3000</v>
      </c>
      <c r="F348" s="66">
        <v>58000</v>
      </c>
      <c r="G348" s="67">
        <v>1.0545454545454545</v>
      </c>
    </row>
    <row r="349" spans="1:7" ht="30" x14ac:dyDescent="0.25">
      <c r="A349" s="68"/>
      <c r="B349" s="77"/>
      <c r="C349" s="7" t="s">
        <v>287</v>
      </c>
      <c r="D349" s="69">
        <v>55000</v>
      </c>
      <c r="E349" s="12">
        <v>3000</v>
      </c>
      <c r="F349" s="70">
        <v>58000</v>
      </c>
      <c r="G349" s="71">
        <v>1.0545454545454545</v>
      </c>
    </row>
    <row r="350" spans="1:7" x14ac:dyDescent="0.25">
      <c r="A350" s="7">
        <v>11</v>
      </c>
      <c r="B350" s="8">
        <v>3</v>
      </c>
      <c r="C350" s="7" t="s">
        <v>12</v>
      </c>
      <c r="D350" s="69">
        <v>55000</v>
      </c>
      <c r="E350" s="12">
        <v>3000</v>
      </c>
      <c r="F350" s="70">
        <v>58000</v>
      </c>
      <c r="G350" s="71">
        <v>1.0545454545454545</v>
      </c>
    </row>
    <row r="351" spans="1:7" x14ac:dyDescent="0.25">
      <c r="A351" s="7">
        <v>11</v>
      </c>
      <c r="B351" s="8">
        <v>38</v>
      </c>
      <c r="C351" s="7" t="s">
        <v>57</v>
      </c>
      <c r="D351" s="69">
        <v>55000</v>
      </c>
      <c r="E351" s="12">
        <v>3000</v>
      </c>
      <c r="F351" s="70">
        <v>58000</v>
      </c>
      <c r="G351" s="71">
        <v>1.0545454545454545</v>
      </c>
    </row>
    <row r="352" spans="1:7" ht="35.25" customHeight="1" x14ac:dyDescent="0.25">
      <c r="A352" s="64">
        <v>11</v>
      </c>
      <c r="B352" s="65" t="s">
        <v>288</v>
      </c>
      <c r="C352" s="64" t="s">
        <v>289</v>
      </c>
      <c r="D352" s="66">
        <v>10000</v>
      </c>
      <c r="E352" s="66">
        <v>-5000</v>
      </c>
      <c r="F352" s="66">
        <v>5000</v>
      </c>
      <c r="G352" s="67">
        <v>0.5</v>
      </c>
    </row>
    <row r="353" spans="1:7" ht="30" x14ac:dyDescent="0.25">
      <c r="A353" s="68"/>
      <c r="B353" s="77"/>
      <c r="C353" s="7" t="s">
        <v>290</v>
      </c>
      <c r="D353" s="69">
        <v>10000</v>
      </c>
      <c r="E353" s="12">
        <v>-5000</v>
      </c>
      <c r="F353" s="70">
        <v>5000</v>
      </c>
      <c r="G353" s="71">
        <v>0.5</v>
      </c>
    </row>
    <row r="354" spans="1:7" x14ac:dyDescent="0.25">
      <c r="A354" s="7">
        <v>11</v>
      </c>
      <c r="B354" s="8">
        <v>3</v>
      </c>
      <c r="C354" s="7" t="s">
        <v>12</v>
      </c>
      <c r="D354" s="69">
        <v>10000</v>
      </c>
      <c r="E354" s="12">
        <v>-5000</v>
      </c>
      <c r="F354" s="70">
        <v>5000</v>
      </c>
      <c r="G354" s="71">
        <v>0.5</v>
      </c>
    </row>
    <row r="355" spans="1:7" x14ac:dyDescent="0.25">
      <c r="A355" s="7">
        <v>11</v>
      </c>
      <c r="B355" s="8">
        <v>38</v>
      </c>
      <c r="C355" s="7" t="s">
        <v>57</v>
      </c>
      <c r="D355" s="69">
        <v>10000</v>
      </c>
      <c r="E355" s="12">
        <v>-5000</v>
      </c>
      <c r="F355" s="70">
        <v>5000</v>
      </c>
      <c r="G355" s="71">
        <v>0.5</v>
      </c>
    </row>
    <row r="356" spans="1:7" ht="21.75" customHeight="1" x14ac:dyDescent="0.25">
      <c r="A356" s="64">
        <v>11</v>
      </c>
      <c r="B356" s="65" t="s">
        <v>291</v>
      </c>
      <c r="C356" s="64" t="s">
        <v>292</v>
      </c>
      <c r="D356" s="66">
        <v>1500</v>
      </c>
      <c r="E356" s="66">
        <v>0</v>
      </c>
      <c r="F356" s="66">
        <v>1500</v>
      </c>
      <c r="G356" s="67">
        <v>1</v>
      </c>
    </row>
    <row r="357" spans="1:7" ht="30" x14ac:dyDescent="0.25">
      <c r="A357" s="68"/>
      <c r="B357" s="77"/>
      <c r="C357" s="7" t="s">
        <v>290</v>
      </c>
      <c r="D357" s="69">
        <v>1500</v>
      </c>
      <c r="E357" s="12">
        <v>0</v>
      </c>
      <c r="F357" s="70">
        <v>1500</v>
      </c>
      <c r="G357" s="71">
        <v>1</v>
      </c>
    </row>
    <row r="358" spans="1:7" x14ac:dyDescent="0.25">
      <c r="A358" s="7">
        <v>11</v>
      </c>
      <c r="B358" s="8">
        <v>3</v>
      </c>
      <c r="C358" s="7" t="s">
        <v>12</v>
      </c>
      <c r="D358" s="69">
        <v>1500</v>
      </c>
      <c r="E358" s="12">
        <v>0</v>
      </c>
      <c r="F358" s="70">
        <v>1500</v>
      </c>
      <c r="G358" s="71">
        <v>1</v>
      </c>
    </row>
    <row r="359" spans="1:7" x14ac:dyDescent="0.25">
      <c r="A359" s="7">
        <v>11</v>
      </c>
      <c r="B359" s="8">
        <v>38</v>
      </c>
      <c r="C359" s="7" t="s">
        <v>57</v>
      </c>
      <c r="D359" s="69">
        <v>1500</v>
      </c>
      <c r="E359" s="12">
        <v>0</v>
      </c>
      <c r="F359" s="70">
        <v>1500</v>
      </c>
      <c r="G359" s="71">
        <v>1</v>
      </c>
    </row>
    <row r="360" spans="1:7" ht="33" customHeight="1" x14ac:dyDescent="0.25">
      <c r="A360" s="64">
        <v>11</v>
      </c>
      <c r="B360" s="65" t="s">
        <v>293</v>
      </c>
      <c r="C360" s="64" t="s">
        <v>294</v>
      </c>
      <c r="D360" s="66">
        <v>2000</v>
      </c>
      <c r="E360" s="66">
        <v>2000</v>
      </c>
      <c r="F360" s="66">
        <v>4000</v>
      </c>
      <c r="G360" s="67">
        <v>2</v>
      </c>
    </row>
    <row r="361" spans="1:7" ht="30" x14ac:dyDescent="0.25">
      <c r="A361" s="68"/>
      <c r="B361" s="8"/>
      <c r="C361" s="7" t="s">
        <v>290</v>
      </c>
      <c r="D361" s="69">
        <v>2000</v>
      </c>
      <c r="E361" s="12">
        <v>2000</v>
      </c>
      <c r="F361" s="70">
        <v>4000</v>
      </c>
      <c r="G361" s="71">
        <v>2</v>
      </c>
    </row>
    <row r="362" spans="1:7" x14ac:dyDescent="0.25">
      <c r="A362" s="7">
        <v>11</v>
      </c>
      <c r="B362" s="8">
        <v>3</v>
      </c>
      <c r="C362" s="7" t="s">
        <v>12</v>
      </c>
      <c r="D362" s="69">
        <v>2000</v>
      </c>
      <c r="E362" s="12">
        <v>2000</v>
      </c>
      <c r="F362" s="70">
        <v>4000</v>
      </c>
      <c r="G362" s="71">
        <v>2</v>
      </c>
    </row>
    <row r="363" spans="1:7" x14ac:dyDescent="0.25">
      <c r="A363" s="7">
        <v>11</v>
      </c>
      <c r="B363" s="8">
        <v>38</v>
      </c>
      <c r="C363" s="7" t="s">
        <v>57</v>
      </c>
      <c r="D363" s="69">
        <v>2000</v>
      </c>
      <c r="E363" s="12">
        <v>2000</v>
      </c>
      <c r="F363" s="70">
        <v>4000</v>
      </c>
      <c r="G363" s="71">
        <v>2</v>
      </c>
    </row>
    <row r="364" spans="1:7" ht="47.25" customHeight="1" x14ac:dyDescent="0.25">
      <c r="A364" s="64">
        <v>31.61</v>
      </c>
      <c r="B364" s="65" t="s">
        <v>295</v>
      </c>
      <c r="C364" s="64" t="s">
        <v>296</v>
      </c>
      <c r="D364" s="66">
        <v>2000</v>
      </c>
      <c r="E364" s="66">
        <v>-2000</v>
      </c>
      <c r="F364" s="66">
        <v>0</v>
      </c>
      <c r="G364" s="67">
        <v>0</v>
      </c>
    </row>
    <row r="365" spans="1:7" ht="30" x14ac:dyDescent="0.25">
      <c r="A365" s="68"/>
      <c r="B365" s="8"/>
      <c r="C365" s="7" t="s">
        <v>123</v>
      </c>
      <c r="D365" s="69">
        <v>2000</v>
      </c>
      <c r="E365" s="12">
        <v>-2000</v>
      </c>
      <c r="F365" s="70">
        <v>0</v>
      </c>
      <c r="G365" s="71">
        <v>0</v>
      </c>
    </row>
    <row r="366" spans="1:7" x14ac:dyDescent="0.25">
      <c r="A366" s="7">
        <v>31.61</v>
      </c>
      <c r="B366" s="8">
        <v>4</v>
      </c>
      <c r="C366" s="7" t="s">
        <v>13</v>
      </c>
      <c r="D366" s="69">
        <v>2000</v>
      </c>
      <c r="E366" s="12">
        <v>-2000</v>
      </c>
      <c r="F366" s="70">
        <v>0</v>
      </c>
      <c r="G366" s="71">
        <v>0</v>
      </c>
    </row>
    <row r="367" spans="1:7" ht="30" x14ac:dyDescent="0.25">
      <c r="A367" s="7">
        <v>31.61</v>
      </c>
      <c r="B367" s="8">
        <v>42</v>
      </c>
      <c r="C367" s="7" t="s">
        <v>59</v>
      </c>
      <c r="D367" s="69">
        <v>2000</v>
      </c>
      <c r="E367" s="12">
        <v>-2000</v>
      </c>
      <c r="F367" s="70">
        <v>0</v>
      </c>
      <c r="G367" s="71">
        <v>0</v>
      </c>
    </row>
    <row r="368" spans="1:7" ht="46.5" customHeight="1" x14ac:dyDescent="0.25">
      <c r="A368" s="64">
        <v>31.61</v>
      </c>
      <c r="B368" s="65" t="s">
        <v>297</v>
      </c>
      <c r="C368" s="64" t="s">
        <v>298</v>
      </c>
      <c r="D368" s="66">
        <v>100000</v>
      </c>
      <c r="E368" s="66">
        <v>-92300</v>
      </c>
      <c r="F368" s="66">
        <v>7700</v>
      </c>
      <c r="G368" s="67">
        <v>7.6999999999999999E-2</v>
      </c>
    </row>
    <row r="369" spans="1:7" ht="30" x14ac:dyDescent="0.25">
      <c r="A369" s="68"/>
      <c r="B369" s="8"/>
      <c r="C369" s="7" t="s">
        <v>123</v>
      </c>
      <c r="D369" s="69">
        <v>100000</v>
      </c>
      <c r="E369" s="12">
        <v>-92300</v>
      </c>
      <c r="F369" s="70">
        <v>7700</v>
      </c>
      <c r="G369" s="71">
        <v>7.6999999999999999E-2</v>
      </c>
    </row>
    <row r="370" spans="1:7" x14ac:dyDescent="0.25">
      <c r="A370" s="7">
        <v>31.61</v>
      </c>
      <c r="B370" s="8">
        <v>4</v>
      </c>
      <c r="C370" s="7" t="s">
        <v>13</v>
      </c>
      <c r="D370" s="69">
        <v>100000</v>
      </c>
      <c r="E370" s="12">
        <v>-92300</v>
      </c>
      <c r="F370" s="70">
        <v>7700</v>
      </c>
      <c r="G370" s="71">
        <v>7.6999999999999999E-2</v>
      </c>
    </row>
    <row r="371" spans="1:7" ht="30" x14ac:dyDescent="0.25">
      <c r="A371" s="7">
        <v>31.61</v>
      </c>
      <c r="B371" s="8">
        <v>42</v>
      </c>
      <c r="C371" s="7" t="s">
        <v>59</v>
      </c>
      <c r="D371" s="69">
        <v>100000</v>
      </c>
      <c r="E371" s="12">
        <v>-92300</v>
      </c>
      <c r="F371" s="70">
        <v>7700</v>
      </c>
      <c r="G371" s="71">
        <v>7.6999999999999999E-2</v>
      </c>
    </row>
    <row r="372" spans="1:7" ht="47.25" customHeight="1" x14ac:dyDescent="0.25">
      <c r="A372" s="64">
        <v>31.61</v>
      </c>
      <c r="B372" s="65" t="s">
        <v>299</v>
      </c>
      <c r="C372" s="64" t="s">
        <v>300</v>
      </c>
      <c r="D372" s="66">
        <v>100000</v>
      </c>
      <c r="E372" s="66">
        <v>-98875</v>
      </c>
      <c r="F372" s="66">
        <v>1125</v>
      </c>
      <c r="G372" s="67">
        <v>1.125E-2</v>
      </c>
    </row>
    <row r="373" spans="1:7" ht="30" x14ac:dyDescent="0.25">
      <c r="A373" s="68"/>
      <c r="B373" s="8"/>
      <c r="C373" s="7" t="s">
        <v>123</v>
      </c>
      <c r="D373" s="69">
        <v>100000</v>
      </c>
      <c r="E373" s="12">
        <v>-98875</v>
      </c>
      <c r="F373" s="70">
        <v>1125</v>
      </c>
      <c r="G373" s="71">
        <v>1.125E-2</v>
      </c>
    </row>
    <row r="374" spans="1:7" x14ac:dyDescent="0.25">
      <c r="A374" s="7">
        <v>31.61</v>
      </c>
      <c r="B374" s="8">
        <v>4</v>
      </c>
      <c r="C374" s="7" t="s">
        <v>13</v>
      </c>
      <c r="D374" s="69">
        <v>100000</v>
      </c>
      <c r="E374" s="12">
        <v>-98875</v>
      </c>
      <c r="F374" s="70">
        <v>1125</v>
      </c>
      <c r="G374" s="71">
        <v>1.125E-2</v>
      </c>
    </row>
    <row r="375" spans="1:7" x14ac:dyDescent="0.25">
      <c r="A375" s="7">
        <v>31.61</v>
      </c>
      <c r="B375" s="8">
        <v>42</v>
      </c>
      <c r="C375" s="7" t="s">
        <v>13</v>
      </c>
      <c r="D375" s="69">
        <v>100000</v>
      </c>
      <c r="E375" s="12">
        <v>-98875</v>
      </c>
      <c r="F375" s="70">
        <v>1125</v>
      </c>
      <c r="G375" s="71">
        <v>1.125E-2</v>
      </c>
    </row>
    <row r="376" spans="1:7" ht="32.25" customHeight="1" x14ac:dyDescent="0.25">
      <c r="A376" s="64">
        <v>11.52</v>
      </c>
      <c r="B376" s="65" t="s">
        <v>301</v>
      </c>
      <c r="C376" s="64" t="s">
        <v>302</v>
      </c>
      <c r="D376" s="66">
        <v>50000</v>
      </c>
      <c r="E376" s="66">
        <v>-50000</v>
      </c>
      <c r="F376" s="66">
        <v>0</v>
      </c>
      <c r="G376" s="67">
        <v>0</v>
      </c>
    </row>
    <row r="377" spans="1:7" ht="30" x14ac:dyDescent="0.25">
      <c r="A377" s="7">
        <v>11.52</v>
      </c>
      <c r="B377" s="8"/>
      <c r="C377" s="7" t="s">
        <v>123</v>
      </c>
      <c r="D377" s="69">
        <v>50000</v>
      </c>
      <c r="E377" s="12">
        <v>-50000</v>
      </c>
      <c r="F377" s="70">
        <v>0</v>
      </c>
      <c r="G377" s="71">
        <v>0</v>
      </c>
    </row>
    <row r="378" spans="1:7" x14ac:dyDescent="0.25">
      <c r="A378" s="7">
        <v>11.52</v>
      </c>
      <c r="B378" s="8">
        <v>4</v>
      </c>
      <c r="C378" s="7" t="s">
        <v>13</v>
      </c>
      <c r="D378" s="69">
        <v>50000</v>
      </c>
      <c r="E378" s="12">
        <v>-50000</v>
      </c>
      <c r="F378" s="70">
        <v>0</v>
      </c>
      <c r="G378" s="71">
        <v>0</v>
      </c>
    </row>
    <row r="379" spans="1:7" ht="30" x14ac:dyDescent="0.25">
      <c r="A379" s="7">
        <v>11.52</v>
      </c>
      <c r="B379" s="8">
        <v>42</v>
      </c>
      <c r="C379" s="7" t="s">
        <v>59</v>
      </c>
      <c r="D379" s="69">
        <v>50000</v>
      </c>
      <c r="E379" s="12">
        <v>-50000</v>
      </c>
      <c r="F379" s="70">
        <v>0</v>
      </c>
      <c r="G379" s="71">
        <v>0</v>
      </c>
    </row>
    <row r="380" spans="1:7" ht="42.75" x14ac:dyDescent="0.25">
      <c r="A380" s="7"/>
      <c r="B380" s="61" t="s">
        <v>303</v>
      </c>
      <c r="C380" s="5" t="s">
        <v>304</v>
      </c>
      <c r="D380" s="62">
        <v>519000</v>
      </c>
      <c r="E380" s="13">
        <v>231814.82999999996</v>
      </c>
      <c r="F380" s="13">
        <v>750814.83</v>
      </c>
      <c r="G380" s="63">
        <v>1.446656705202312</v>
      </c>
    </row>
    <row r="381" spans="1:7" ht="28.5" x14ac:dyDescent="0.25">
      <c r="A381" s="5">
        <v>11</v>
      </c>
      <c r="B381" s="61" t="s">
        <v>305</v>
      </c>
      <c r="C381" s="5" t="s">
        <v>306</v>
      </c>
      <c r="D381" s="62">
        <v>405000</v>
      </c>
      <c r="E381" s="76">
        <v>227171</v>
      </c>
      <c r="F381" s="76">
        <v>632171</v>
      </c>
      <c r="G381" s="63">
        <v>1.5609160493827161</v>
      </c>
    </row>
    <row r="382" spans="1:7" ht="34.5" customHeight="1" x14ac:dyDescent="0.25">
      <c r="A382" s="64">
        <v>11</v>
      </c>
      <c r="B382" s="65" t="s">
        <v>347</v>
      </c>
      <c r="C382" s="64" t="s">
        <v>307</v>
      </c>
      <c r="D382" s="66">
        <v>402850</v>
      </c>
      <c r="E382" s="66">
        <v>224321</v>
      </c>
      <c r="F382" s="66">
        <v>627171</v>
      </c>
      <c r="G382" s="67">
        <v>1.5568350502668487</v>
      </c>
    </row>
    <row r="383" spans="1:7" x14ac:dyDescent="0.25">
      <c r="A383" s="68"/>
      <c r="B383" s="77"/>
      <c r="C383" s="7" t="s">
        <v>308</v>
      </c>
      <c r="D383" s="69">
        <v>402850</v>
      </c>
      <c r="E383" s="70">
        <v>224321</v>
      </c>
      <c r="F383" s="12">
        <v>627171</v>
      </c>
      <c r="G383" s="71">
        <v>1.5568350502668487</v>
      </c>
    </row>
    <row r="384" spans="1:7" x14ac:dyDescent="0.25">
      <c r="A384" s="7">
        <v>11</v>
      </c>
      <c r="B384" s="8">
        <v>3</v>
      </c>
      <c r="C384" s="7" t="s">
        <v>12</v>
      </c>
      <c r="D384" s="69">
        <v>402850</v>
      </c>
      <c r="E384" s="70">
        <v>224321</v>
      </c>
      <c r="F384" s="12">
        <v>627171</v>
      </c>
      <c r="G384" s="71">
        <v>1.5568350502668487</v>
      </c>
    </row>
    <row r="385" spans="1:7" x14ac:dyDescent="0.25">
      <c r="A385" s="7">
        <v>11</v>
      </c>
      <c r="B385" s="8">
        <v>31</v>
      </c>
      <c r="C385" s="7" t="s">
        <v>49</v>
      </c>
      <c r="D385" s="69">
        <v>300000</v>
      </c>
      <c r="E385" s="70">
        <v>202975</v>
      </c>
      <c r="F385" s="12">
        <v>502975</v>
      </c>
      <c r="G385" s="71">
        <v>1.6765833333333333</v>
      </c>
    </row>
    <row r="386" spans="1:7" x14ac:dyDescent="0.25">
      <c r="A386" s="7">
        <v>11</v>
      </c>
      <c r="B386" s="8">
        <v>32</v>
      </c>
      <c r="C386" s="7" t="s">
        <v>51</v>
      </c>
      <c r="D386" s="69">
        <v>98850</v>
      </c>
      <c r="E386" s="70">
        <v>19346</v>
      </c>
      <c r="F386" s="12">
        <v>118196</v>
      </c>
      <c r="G386" s="71">
        <v>1.1957106727364695</v>
      </c>
    </row>
    <row r="387" spans="1:7" x14ac:dyDescent="0.25">
      <c r="A387" s="7">
        <v>11</v>
      </c>
      <c r="B387" s="8">
        <v>34</v>
      </c>
      <c r="C387" s="7" t="s">
        <v>53</v>
      </c>
      <c r="D387" s="69">
        <v>4000</v>
      </c>
      <c r="E387" s="70">
        <v>2000</v>
      </c>
      <c r="F387" s="12">
        <v>6000</v>
      </c>
      <c r="G387" s="71">
        <v>1.5</v>
      </c>
    </row>
    <row r="388" spans="1:7" ht="50.25" customHeight="1" x14ac:dyDescent="0.25">
      <c r="A388" s="64">
        <v>31</v>
      </c>
      <c r="B388" s="65" t="s">
        <v>348</v>
      </c>
      <c r="C388" s="64" t="s">
        <v>309</v>
      </c>
      <c r="D388" s="66">
        <v>2150</v>
      </c>
      <c r="E388" s="66">
        <v>2850</v>
      </c>
      <c r="F388" s="66">
        <v>5000</v>
      </c>
      <c r="G388" s="67">
        <v>2.3255813953488373</v>
      </c>
    </row>
    <row r="389" spans="1:7" x14ac:dyDescent="0.25">
      <c r="A389" s="68"/>
      <c r="B389" s="8"/>
      <c r="C389" s="7" t="s">
        <v>308</v>
      </c>
      <c r="D389" s="69">
        <v>2150</v>
      </c>
      <c r="E389" s="70">
        <v>2850</v>
      </c>
      <c r="F389" s="12">
        <v>5000</v>
      </c>
      <c r="G389" s="71">
        <v>2.3255813953488373</v>
      </c>
    </row>
    <row r="390" spans="1:7" x14ac:dyDescent="0.25">
      <c r="A390" s="7">
        <v>31</v>
      </c>
      <c r="B390" s="8">
        <v>4</v>
      </c>
      <c r="C390" s="7" t="s">
        <v>13</v>
      </c>
      <c r="D390" s="69">
        <v>2150</v>
      </c>
      <c r="E390" s="70">
        <v>2850</v>
      </c>
      <c r="F390" s="12">
        <v>5000</v>
      </c>
      <c r="G390" s="71">
        <v>2.3255813953488373</v>
      </c>
    </row>
    <row r="391" spans="1:7" ht="30" x14ac:dyDescent="0.25">
      <c r="A391" s="7">
        <v>31</v>
      </c>
      <c r="B391" s="8">
        <v>42</v>
      </c>
      <c r="C391" s="7" t="s">
        <v>59</v>
      </c>
      <c r="D391" s="69">
        <v>2150</v>
      </c>
      <c r="E391" s="70">
        <v>2850</v>
      </c>
      <c r="F391" s="12">
        <v>5000</v>
      </c>
      <c r="G391" s="71">
        <v>2.3255813953488373</v>
      </c>
    </row>
    <row r="392" spans="1:7" ht="42.75" x14ac:dyDescent="0.25">
      <c r="A392" s="87">
        <v>11</v>
      </c>
      <c r="B392" s="88" t="s">
        <v>310</v>
      </c>
      <c r="C392" s="87" t="s">
        <v>311</v>
      </c>
      <c r="D392" s="89">
        <v>73000</v>
      </c>
      <c r="E392" s="76">
        <v>5763.8300000000017</v>
      </c>
      <c r="F392" s="90">
        <v>78763.83</v>
      </c>
      <c r="G392" s="63">
        <v>1.0789565753424657</v>
      </c>
    </row>
    <row r="393" spans="1:7" ht="34.5" customHeight="1" x14ac:dyDescent="0.25">
      <c r="A393" s="64">
        <v>11</v>
      </c>
      <c r="B393" s="65" t="s">
        <v>346</v>
      </c>
      <c r="C393" s="64" t="s">
        <v>360</v>
      </c>
      <c r="D393" s="66">
        <v>23000</v>
      </c>
      <c r="E393" s="66">
        <v>403.83000000000175</v>
      </c>
      <c r="F393" s="66">
        <v>23403.83</v>
      </c>
      <c r="G393" s="67">
        <v>1.0175578260869567</v>
      </c>
    </row>
    <row r="394" spans="1:7" x14ac:dyDescent="0.25">
      <c r="A394" s="68"/>
      <c r="B394" s="8"/>
      <c r="C394" s="7" t="s">
        <v>308</v>
      </c>
      <c r="D394" s="69">
        <v>23000</v>
      </c>
      <c r="E394" s="70">
        <v>403.83000000000175</v>
      </c>
      <c r="F394" s="70">
        <v>23403.83</v>
      </c>
      <c r="G394" s="71">
        <v>1.0175578260869567</v>
      </c>
    </row>
    <row r="395" spans="1:7" x14ac:dyDescent="0.25">
      <c r="A395" s="7">
        <v>11</v>
      </c>
      <c r="B395" s="8">
        <v>3</v>
      </c>
      <c r="C395" s="7" t="s">
        <v>12</v>
      </c>
      <c r="D395" s="69">
        <v>23000</v>
      </c>
      <c r="E395" s="70">
        <v>403.83000000000175</v>
      </c>
      <c r="F395" s="70">
        <v>23403.83</v>
      </c>
      <c r="G395" s="71">
        <v>1.0175578260869567</v>
      </c>
    </row>
    <row r="396" spans="1:7" x14ac:dyDescent="0.25">
      <c r="A396" s="7">
        <v>11</v>
      </c>
      <c r="B396" s="8">
        <v>37</v>
      </c>
      <c r="C396" s="7" t="s">
        <v>268</v>
      </c>
      <c r="D396" s="69">
        <v>23000</v>
      </c>
      <c r="E396" s="70">
        <v>403.83000000000175</v>
      </c>
      <c r="F396" s="70">
        <v>23403.83</v>
      </c>
      <c r="G396" s="71">
        <v>1.0175578260869567</v>
      </c>
    </row>
    <row r="397" spans="1:7" ht="33" customHeight="1" x14ac:dyDescent="0.25">
      <c r="A397" s="64">
        <v>11</v>
      </c>
      <c r="B397" s="65" t="s">
        <v>356</v>
      </c>
      <c r="C397" s="64" t="s">
        <v>357</v>
      </c>
      <c r="D397" s="66">
        <v>10000</v>
      </c>
      <c r="E397" s="66">
        <v>-1000</v>
      </c>
      <c r="F397" s="66">
        <v>9000</v>
      </c>
      <c r="G397" s="67">
        <v>0.9</v>
      </c>
    </row>
    <row r="398" spans="1:7" x14ac:dyDescent="0.25">
      <c r="A398" s="68"/>
      <c r="B398" s="8"/>
      <c r="C398" s="7" t="s">
        <v>308</v>
      </c>
      <c r="D398" s="70">
        <v>10000</v>
      </c>
      <c r="E398" s="70">
        <v>-1000</v>
      </c>
      <c r="F398" s="70">
        <v>9000</v>
      </c>
      <c r="G398" s="71">
        <v>0.9</v>
      </c>
    </row>
    <row r="399" spans="1:7" x14ac:dyDescent="0.25">
      <c r="A399" s="7">
        <v>11</v>
      </c>
      <c r="B399" s="8">
        <v>3</v>
      </c>
      <c r="C399" s="7" t="s">
        <v>12</v>
      </c>
      <c r="D399" s="70">
        <v>10000</v>
      </c>
      <c r="E399" s="70">
        <v>-1000</v>
      </c>
      <c r="F399" s="70">
        <v>9000</v>
      </c>
      <c r="G399" s="71">
        <v>0.9</v>
      </c>
    </row>
    <row r="400" spans="1:7" x14ac:dyDescent="0.25">
      <c r="A400" s="7">
        <v>11</v>
      </c>
      <c r="B400" s="8">
        <v>32</v>
      </c>
      <c r="C400" s="7" t="s">
        <v>51</v>
      </c>
      <c r="D400" s="70">
        <v>10000</v>
      </c>
      <c r="E400" s="70">
        <v>-1000</v>
      </c>
      <c r="F400" s="70">
        <v>9000</v>
      </c>
      <c r="G400" s="71">
        <v>0.9</v>
      </c>
    </row>
    <row r="401" spans="1:7" ht="30" x14ac:dyDescent="0.25">
      <c r="A401" s="64">
        <v>11</v>
      </c>
      <c r="B401" s="65" t="s">
        <v>361</v>
      </c>
      <c r="C401" s="64" t="s">
        <v>358</v>
      </c>
      <c r="D401" s="66">
        <v>2000</v>
      </c>
      <c r="E401" s="66">
        <v>360</v>
      </c>
      <c r="F401" s="66">
        <v>2360</v>
      </c>
      <c r="G401" s="67">
        <v>1.18</v>
      </c>
    </row>
    <row r="402" spans="1:7" x14ac:dyDescent="0.25">
      <c r="A402" s="68"/>
      <c r="B402" s="8"/>
      <c r="C402" s="7" t="s">
        <v>308</v>
      </c>
      <c r="D402" s="70">
        <v>2000</v>
      </c>
      <c r="E402" s="70">
        <v>360</v>
      </c>
      <c r="F402" s="70">
        <v>2360</v>
      </c>
      <c r="G402" s="71">
        <v>1.18</v>
      </c>
    </row>
    <row r="403" spans="1:7" x14ac:dyDescent="0.25">
      <c r="A403" s="7">
        <v>11</v>
      </c>
      <c r="B403" s="8">
        <v>3</v>
      </c>
      <c r="C403" s="7" t="s">
        <v>12</v>
      </c>
      <c r="D403" s="70">
        <v>2000</v>
      </c>
      <c r="E403" s="70">
        <v>360</v>
      </c>
      <c r="F403" s="70">
        <v>2360</v>
      </c>
      <c r="G403" s="71">
        <v>1.18</v>
      </c>
    </row>
    <row r="404" spans="1:7" x14ac:dyDescent="0.25">
      <c r="A404" s="7">
        <v>11</v>
      </c>
      <c r="B404" s="8">
        <v>32</v>
      </c>
      <c r="C404" s="7" t="s">
        <v>51</v>
      </c>
      <c r="D404" s="70">
        <v>2000</v>
      </c>
      <c r="E404" s="70">
        <v>360</v>
      </c>
      <c r="F404" s="70">
        <v>2360</v>
      </c>
      <c r="G404" s="71">
        <v>1.18</v>
      </c>
    </row>
    <row r="405" spans="1:7" ht="45" x14ac:dyDescent="0.25">
      <c r="A405" s="64">
        <v>11</v>
      </c>
      <c r="B405" s="65" t="s">
        <v>362</v>
      </c>
      <c r="C405" s="64" t="s">
        <v>359</v>
      </c>
      <c r="D405" s="66">
        <v>25000</v>
      </c>
      <c r="E405" s="66">
        <v>2000</v>
      </c>
      <c r="F405" s="66">
        <v>27000</v>
      </c>
      <c r="G405" s="67">
        <v>1.08</v>
      </c>
    </row>
    <row r="406" spans="1:7" x14ac:dyDescent="0.25">
      <c r="A406" s="68"/>
      <c r="B406" s="8"/>
      <c r="C406" s="7" t="s">
        <v>308</v>
      </c>
      <c r="D406" s="69">
        <v>25000</v>
      </c>
      <c r="E406" s="70">
        <v>2000</v>
      </c>
      <c r="F406" s="70">
        <v>27000</v>
      </c>
      <c r="G406" s="71">
        <v>1.08</v>
      </c>
    </row>
    <row r="407" spans="1:7" x14ac:dyDescent="0.25">
      <c r="A407" s="7">
        <v>11</v>
      </c>
      <c r="B407" s="8">
        <v>3</v>
      </c>
      <c r="C407" s="7" t="s">
        <v>12</v>
      </c>
      <c r="D407" s="69">
        <v>25000</v>
      </c>
      <c r="E407" s="70">
        <v>2000</v>
      </c>
      <c r="F407" s="70">
        <v>27000</v>
      </c>
      <c r="G407" s="71">
        <v>1.08</v>
      </c>
    </row>
    <row r="408" spans="1:7" x14ac:dyDescent="0.25">
      <c r="A408" s="7">
        <v>11</v>
      </c>
      <c r="B408" s="8">
        <v>38</v>
      </c>
      <c r="C408" s="7" t="s">
        <v>57</v>
      </c>
      <c r="D408" s="69">
        <v>25000</v>
      </c>
      <c r="E408" s="70">
        <v>2000</v>
      </c>
      <c r="F408" s="70">
        <v>27000</v>
      </c>
      <c r="G408" s="71">
        <v>1.08</v>
      </c>
    </row>
    <row r="409" spans="1:7" ht="36" customHeight="1" x14ac:dyDescent="0.25">
      <c r="A409" s="64">
        <v>11</v>
      </c>
      <c r="B409" s="65" t="s">
        <v>363</v>
      </c>
      <c r="C409" s="64" t="s">
        <v>312</v>
      </c>
      <c r="D409" s="66">
        <v>13000</v>
      </c>
      <c r="E409" s="66">
        <v>4000</v>
      </c>
      <c r="F409" s="66">
        <v>17000</v>
      </c>
      <c r="G409" s="67">
        <v>1.3076923076923077</v>
      </c>
    </row>
    <row r="410" spans="1:7" x14ac:dyDescent="0.25">
      <c r="A410" s="68"/>
      <c r="B410" s="8"/>
      <c r="C410" s="7" t="s">
        <v>308</v>
      </c>
      <c r="D410" s="69">
        <v>13000</v>
      </c>
      <c r="E410" s="70">
        <v>4000</v>
      </c>
      <c r="F410" s="70">
        <v>17000</v>
      </c>
      <c r="G410" s="71">
        <v>1.3076923076923077</v>
      </c>
    </row>
    <row r="411" spans="1:7" x14ac:dyDescent="0.25">
      <c r="A411" s="7">
        <v>11</v>
      </c>
      <c r="B411" s="8">
        <v>3</v>
      </c>
      <c r="C411" s="7" t="s">
        <v>12</v>
      </c>
      <c r="D411" s="69">
        <v>13000</v>
      </c>
      <c r="E411" s="70">
        <v>4000</v>
      </c>
      <c r="F411" s="70">
        <v>17000</v>
      </c>
      <c r="G411" s="71">
        <v>1.3076923076923077</v>
      </c>
    </row>
    <row r="412" spans="1:7" x14ac:dyDescent="0.25">
      <c r="A412" s="7">
        <v>11</v>
      </c>
      <c r="B412" s="8">
        <v>32</v>
      </c>
      <c r="C412" s="7" t="s">
        <v>51</v>
      </c>
      <c r="D412" s="69">
        <v>13000</v>
      </c>
      <c r="E412" s="70">
        <v>4000</v>
      </c>
      <c r="F412" s="70">
        <v>17000</v>
      </c>
      <c r="G412" s="71">
        <v>1.3076923076923077</v>
      </c>
    </row>
    <row r="413" spans="1:7" ht="42.75" x14ac:dyDescent="0.25">
      <c r="A413" s="87">
        <v>11</v>
      </c>
      <c r="B413" s="88" t="s">
        <v>313</v>
      </c>
      <c r="C413" s="87" t="s">
        <v>314</v>
      </c>
      <c r="D413" s="62">
        <v>17000</v>
      </c>
      <c r="E413" s="13">
        <v>-3000</v>
      </c>
      <c r="F413" s="76">
        <v>14000</v>
      </c>
      <c r="G413" s="63">
        <v>0.82352941176470584</v>
      </c>
    </row>
    <row r="414" spans="1:7" ht="36" customHeight="1" x14ac:dyDescent="0.25">
      <c r="A414" s="78">
        <v>11</v>
      </c>
      <c r="B414" s="79" t="s">
        <v>345</v>
      </c>
      <c r="C414" s="78" t="s">
        <v>315</v>
      </c>
      <c r="D414" s="66">
        <v>17000</v>
      </c>
      <c r="E414" s="66">
        <v>-3000</v>
      </c>
      <c r="F414" s="66">
        <v>14000</v>
      </c>
      <c r="G414" s="67">
        <v>0.82352941176470584</v>
      </c>
    </row>
    <row r="415" spans="1:7" x14ac:dyDescent="0.25">
      <c r="A415" s="68"/>
      <c r="B415" s="8"/>
      <c r="C415" s="7" t="s">
        <v>308</v>
      </c>
      <c r="D415" s="69">
        <v>17000</v>
      </c>
      <c r="E415" s="70">
        <v>-3000</v>
      </c>
      <c r="F415" s="70">
        <v>14000</v>
      </c>
      <c r="G415" s="71">
        <v>0.82352941176470584</v>
      </c>
    </row>
    <row r="416" spans="1:7" x14ac:dyDescent="0.25">
      <c r="A416" s="7">
        <v>11</v>
      </c>
      <c r="B416" s="8">
        <v>3</v>
      </c>
      <c r="C416" s="7" t="s">
        <v>12</v>
      </c>
      <c r="D416" s="69">
        <v>17000</v>
      </c>
      <c r="E416" s="70">
        <v>-3000</v>
      </c>
      <c r="F416" s="70">
        <v>14000</v>
      </c>
      <c r="G416" s="71">
        <v>0.82352941176470584</v>
      </c>
    </row>
    <row r="417" spans="1:9" x14ac:dyDescent="0.25">
      <c r="A417" s="7">
        <v>11</v>
      </c>
      <c r="B417" s="8">
        <v>37</v>
      </c>
      <c r="C417" s="7" t="s">
        <v>268</v>
      </c>
      <c r="D417" s="69">
        <v>17000</v>
      </c>
      <c r="E417" s="70">
        <v>-3000</v>
      </c>
      <c r="F417" s="70">
        <v>14000</v>
      </c>
      <c r="G417" s="71">
        <v>0.82352941176470584</v>
      </c>
    </row>
    <row r="418" spans="1:9" ht="28.5" x14ac:dyDescent="0.25">
      <c r="A418" s="5">
        <v>11</v>
      </c>
      <c r="B418" s="61" t="s">
        <v>316</v>
      </c>
      <c r="C418" s="5" t="s">
        <v>317</v>
      </c>
      <c r="D418" s="62">
        <v>23000</v>
      </c>
      <c r="E418" s="13">
        <v>0</v>
      </c>
      <c r="F418" s="76">
        <v>23000</v>
      </c>
      <c r="G418" s="63">
        <v>1</v>
      </c>
    </row>
    <row r="419" spans="1:9" ht="34.5" customHeight="1" x14ac:dyDescent="0.25">
      <c r="A419" s="64">
        <v>11</v>
      </c>
      <c r="B419" s="65" t="s">
        <v>344</v>
      </c>
      <c r="C419" s="64" t="s">
        <v>318</v>
      </c>
      <c r="D419" s="66">
        <v>23000</v>
      </c>
      <c r="E419" s="66">
        <v>0</v>
      </c>
      <c r="F419" s="66">
        <v>23000</v>
      </c>
      <c r="G419" s="71">
        <v>1</v>
      </c>
    </row>
    <row r="420" spans="1:9" x14ac:dyDescent="0.25">
      <c r="A420" s="68"/>
      <c r="B420" s="8"/>
      <c r="C420" s="7" t="s">
        <v>308</v>
      </c>
      <c r="D420" s="69">
        <v>23000</v>
      </c>
      <c r="E420" s="12">
        <v>0</v>
      </c>
      <c r="F420" s="70">
        <v>23000</v>
      </c>
      <c r="G420" s="71">
        <v>1</v>
      </c>
    </row>
    <row r="421" spans="1:9" x14ac:dyDescent="0.25">
      <c r="A421" s="7">
        <v>11</v>
      </c>
      <c r="B421" s="8">
        <v>3</v>
      </c>
      <c r="C421" s="7" t="s">
        <v>12</v>
      </c>
      <c r="D421" s="69">
        <v>23000</v>
      </c>
      <c r="E421" s="12">
        <v>0</v>
      </c>
      <c r="F421" s="70">
        <v>23000</v>
      </c>
      <c r="G421" s="71">
        <v>1</v>
      </c>
    </row>
    <row r="422" spans="1:9" x14ac:dyDescent="0.25">
      <c r="A422" s="7">
        <v>11</v>
      </c>
      <c r="B422" s="8">
        <v>37</v>
      </c>
      <c r="C422" s="7" t="s">
        <v>268</v>
      </c>
      <c r="D422" s="69">
        <v>23000</v>
      </c>
      <c r="E422" s="12">
        <v>0</v>
      </c>
      <c r="F422" s="70">
        <v>23000</v>
      </c>
      <c r="G422" s="71">
        <v>1</v>
      </c>
    </row>
    <row r="423" spans="1:9" ht="57" x14ac:dyDescent="0.25">
      <c r="A423" s="5">
        <v>11</v>
      </c>
      <c r="B423" s="61" t="s">
        <v>364</v>
      </c>
      <c r="C423" s="5" t="s">
        <v>321</v>
      </c>
      <c r="D423" s="62">
        <v>1000</v>
      </c>
      <c r="E423" s="13">
        <v>1880</v>
      </c>
      <c r="F423" s="76">
        <v>2880</v>
      </c>
      <c r="G423" s="63">
        <v>2.88</v>
      </c>
    </row>
    <row r="424" spans="1:9" ht="46.5" customHeight="1" x14ac:dyDescent="0.25">
      <c r="A424" s="64">
        <v>11</v>
      </c>
      <c r="B424" s="65" t="s">
        <v>319</v>
      </c>
      <c r="C424" s="64" t="s">
        <v>320</v>
      </c>
      <c r="D424" s="66">
        <v>1000</v>
      </c>
      <c r="E424" s="66">
        <v>1880</v>
      </c>
      <c r="F424" s="91">
        <v>2880</v>
      </c>
      <c r="G424" s="67">
        <v>2.88</v>
      </c>
    </row>
    <row r="425" spans="1:9" x14ac:dyDescent="0.25">
      <c r="A425" s="7"/>
      <c r="B425" s="8"/>
      <c r="C425" s="7" t="s">
        <v>308</v>
      </c>
      <c r="D425" s="69">
        <v>1000</v>
      </c>
      <c r="E425" s="12">
        <v>1880</v>
      </c>
      <c r="F425" s="70">
        <v>2880</v>
      </c>
      <c r="G425" s="71">
        <v>2.88</v>
      </c>
    </row>
    <row r="426" spans="1:9" x14ac:dyDescent="0.25">
      <c r="A426" s="7">
        <v>11</v>
      </c>
      <c r="B426" s="8">
        <v>3</v>
      </c>
      <c r="C426" s="7" t="s">
        <v>12</v>
      </c>
      <c r="D426" s="69">
        <v>1000</v>
      </c>
      <c r="E426" s="12">
        <v>1880</v>
      </c>
      <c r="F426" s="70">
        <v>2880</v>
      </c>
      <c r="G426" s="71">
        <v>2.88</v>
      </c>
    </row>
    <row r="427" spans="1:9" x14ac:dyDescent="0.25">
      <c r="A427" s="7"/>
      <c r="B427" s="8">
        <v>35</v>
      </c>
      <c r="C427" s="7" t="s">
        <v>55</v>
      </c>
      <c r="D427" s="69">
        <v>1000</v>
      </c>
      <c r="E427" s="12">
        <v>1880</v>
      </c>
      <c r="F427" s="70">
        <v>2880</v>
      </c>
      <c r="G427" s="71">
        <v>2.88</v>
      </c>
    </row>
    <row r="429" spans="1:9" x14ac:dyDescent="0.25">
      <c r="D429" s="2" t="s">
        <v>336</v>
      </c>
      <c r="E429" s="55"/>
      <c r="F429"/>
      <c r="G429" s="32"/>
      <c r="H429" s="50"/>
    </row>
    <row r="430" spans="1:9" x14ac:dyDescent="0.25">
      <c r="B430" s="56" t="s">
        <v>378</v>
      </c>
      <c r="C430" s="15"/>
      <c r="D430" s="15"/>
      <c r="E430" s="15"/>
      <c r="F430" s="15"/>
      <c r="G430" s="31"/>
      <c r="H430" s="50"/>
      <c r="I430" s="15"/>
    </row>
    <row r="431" spans="1:9" x14ac:dyDescent="0.25">
      <c r="A431" s="15" t="s">
        <v>338</v>
      </c>
      <c r="B431" s="57"/>
      <c r="C431" s="15"/>
      <c r="D431" s="15"/>
      <c r="E431" s="15"/>
      <c r="F431" s="15"/>
      <c r="G431" s="31"/>
      <c r="H431" s="50"/>
      <c r="I431" s="15"/>
    </row>
    <row r="432" spans="1:9" x14ac:dyDescent="0.25">
      <c r="B432" s="57"/>
      <c r="C432"/>
      <c r="F432"/>
      <c r="G432" s="32"/>
      <c r="H432" s="50"/>
    </row>
    <row r="433" spans="1:8" x14ac:dyDescent="0.25">
      <c r="B433" s="57"/>
      <c r="C433"/>
      <c r="F433" s="56" t="s">
        <v>332</v>
      </c>
      <c r="G433" s="32"/>
      <c r="H433" s="50"/>
    </row>
    <row r="434" spans="1:8" x14ac:dyDescent="0.25">
      <c r="A434" s="56" t="s">
        <v>331</v>
      </c>
      <c r="C434"/>
      <c r="F434" s="56" t="s">
        <v>337</v>
      </c>
      <c r="G434" s="32"/>
      <c r="H434" s="50"/>
    </row>
    <row r="435" spans="1:8" x14ac:dyDescent="0.25">
      <c r="A435" s="56" t="s">
        <v>333</v>
      </c>
      <c r="C435"/>
      <c r="F435"/>
      <c r="G435" s="32"/>
      <c r="H435" s="50"/>
    </row>
    <row r="436" spans="1:8" x14ac:dyDescent="0.25">
      <c r="A436" s="56" t="s">
        <v>334</v>
      </c>
      <c r="C436" s="56" t="s">
        <v>335</v>
      </c>
      <c r="D436" s="56"/>
      <c r="F436"/>
      <c r="G436" s="32"/>
      <c r="H436" s="50"/>
    </row>
  </sheetData>
  <phoneticPr fontId="1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Račun prihoda i rashoda</vt:lpstr>
      <vt:lpstr>prema ekonomskoj kvalifikaciji</vt:lpstr>
      <vt:lpstr>prema izvorima financiranja</vt:lpstr>
      <vt:lpstr>Posebni dio proračuna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Sveti Đurđ</dc:creator>
  <cp:lastModifiedBy>Danijela Jurina</cp:lastModifiedBy>
  <cp:lastPrinted>2025-10-23T10:17:45Z</cp:lastPrinted>
  <dcterms:created xsi:type="dcterms:W3CDTF">2025-09-26T09:08:06Z</dcterms:created>
  <dcterms:modified xsi:type="dcterms:W3CDTF">2025-10-23T12:12:09Z</dcterms:modified>
</cp:coreProperties>
</file>